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600" windowHeight="7995"/>
  </bookViews>
  <sheets>
    <sheet name="Assumptions and Calculations" sheetId="3" r:id="rId1"/>
  </sheets>
  <definedNames>
    <definedName name="_xlnm.Print_Area" localSheetId="0">'Assumptions and Calculations'!$A$1:$W$52</definedName>
  </definedNames>
  <calcPr calcId="125725"/>
</workbook>
</file>

<file path=xl/calcChain.xml><?xml version="1.0" encoding="utf-8"?>
<calcChain xmlns="http://schemas.openxmlformats.org/spreadsheetml/2006/main">
  <c r="C49" i="3"/>
  <c r="D49"/>
  <c r="E49"/>
  <c r="G49"/>
  <c r="H49"/>
  <c r="I49"/>
  <c r="J49"/>
  <c r="L49"/>
  <c r="M49"/>
  <c r="N49"/>
  <c r="O49"/>
  <c r="Q49"/>
  <c r="R49"/>
  <c r="S49"/>
  <c r="T49"/>
  <c r="B49"/>
  <c r="C34"/>
  <c r="D34"/>
  <c r="E34"/>
  <c r="G34"/>
  <c r="H34"/>
  <c r="I34"/>
  <c r="J34"/>
  <c r="L34"/>
  <c r="M34"/>
  <c r="N34"/>
  <c r="O34"/>
  <c r="Q34"/>
  <c r="R34"/>
  <c r="S34"/>
  <c r="T34"/>
  <c r="B34"/>
  <c r="C19"/>
  <c r="D19"/>
  <c r="E19"/>
  <c r="G19"/>
  <c r="H19"/>
  <c r="I19"/>
  <c r="J19"/>
  <c r="L19"/>
  <c r="M19"/>
  <c r="N19"/>
  <c r="O19"/>
  <c r="Q19"/>
  <c r="R19"/>
  <c r="S19"/>
  <c r="T19"/>
  <c r="B19"/>
  <c r="F45"/>
  <c r="K45"/>
  <c r="P45"/>
  <c r="U45"/>
  <c r="F46"/>
  <c r="K46"/>
  <c r="P46"/>
  <c r="U46"/>
  <c r="F47"/>
  <c r="K47"/>
  <c r="P47"/>
  <c r="U47"/>
  <c r="U44"/>
  <c r="P44"/>
  <c r="K44"/>
  <c r="F44"/>
  <c r="F30"/>
  <c r="K30"/>
  <c r="P30"/>
  <c r="U30"/>
  <c r="F31"/>
  <c r="K31"/>
  <c r="P31"/>
  <c r="U31"/>
  <c r="F32"/>
  <c r="K32"/>
  <c r="P32"/>
  <c r="U32"/>
  <c r="U29"/>
  <c r="P29"/>
  <c r="K29"/>
  <c r="F29"/>
  <c r="F15"/>
  <c r="K15"/>
  <c r="P15"/>
  <c r="U15"/>
  <c r="F16"/>
  <c r="K16"/>
  <c r="P16"/>
  <c r="U16"/>
  <c r="F17"/>
  <c r="K17"/>
  <c r="P17"/>
  <c r="U17"/>
  <c r="U14"/>
  <c r="P14"/>
  <c r="K14"/>
  <c r="F14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T50"/>
  <c r="S50"/>
  <c r="R50"/>
  <c r="Q50"/>
  <c r="O50"/>
  <c r="N50"/>
  <c r="M50"/>
  <c r="L50"/>
  <c r="J50"/>
  <c r="I50"/>
  <c r="H50"/>
  <c r="G50"/>
  <c r="E50"/>
  <c r="D50"/>
  <c r="C50"/>
  <c r="B50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T35"/>
  <c r="S35"/>
  <c r="R35"/>
  <c r="Q35"/>
  <c r="O35"/>
  <c r="N35"/>
  <c r="M35"/>
  <c r="L35"/>
  <c r="J35"/>
  <c r="I35"/>
  <c r="H35"/>
  <c r="G35"/>
  <c r="E35"/>
  <c r="D35"/>
  <c r="C35"/>
  <c r="B35"/>
  <c r="F19" l="1"/>
  <c r="F34"/>
  <c r="F35" s="1"/>
  <c r="F37" s="1"/>
  <c r="F49"/>
  <c r="F50" s="1"/>
  <c r="P49"/>
  <c r="P50" s="1"/>
  <c r="V45"/>
  <c r="W45" s="1"/>
  <c r="V47"/>
  <c r="W47" s="1"/>
  <c r="K19"/>
  <c r="U19"/>
  <c r="K34"/>
  <c r="K35" s="1"/>
  <c r="K37" s="1"/>
  <c r="U34"/>
  <c r="U35" s="1"/>
  <c r="K49"/>
  <c r="K50" s="1"/>
  <c r="K52" s="1"/>
  <c r="U49"/>
  <c r="U50" s="1"/>
  <c r="V46"/>
  <c r="W46" s="1"/>
  <c r="P19"/>
  <c r="P34"/>
  <c r="P35" s="1"/>
  <c r="V30"/>
  <c r="W30" s="1"/>
  <c r="V32"/>
  <c r="W32" s="1"/>
  <c r="V31"/>
  <c r="W31" s="1"/>
  <c r="V15"/>
  <c r="W15" s="1"/>
  <c r="V17"/>
  <c r="W17" s="1"/>
  <c r="V16"/>
  <c r="W16" s="1"/>
  <c r="C52"/>
  <c r="E52"/>
  <c r="G52"/>
  <c r="I52"/>
  <c r="M52"/>
  <c r="O52"/>
  <c r="Q52"/>
  <c r="S52"/>
  <c r="U52"/>
  <c r="B52"/>
  <c r="D52"/>
  <c r="F52"/>
  <c r="H52"/>
  <c r="J52"/>
  <c r="L52"/>
  <c r="N52"/>
  <c r="P52"/>
  <c r="R52"/>
  <c r="T52"/>
  <c r="V44"/>
  <c r="W44" s="1"/>
  <c r="C37"/>
  <c r="E37"/>
  <c r="G37"/>
  <c r="I37"/>
  <c r="M37"/>
  <c r="O37"/>
  <c r="Q37"/>
  <c r="S37"/>
  <c r="U37"/>
  <c r="B37"/>
  <c r="D37"/>
  <c r="H37"/>
  <c r="J37"/>
  <c r="L37"/>
  <c r="N37"/>
  <c r="R37"/>
  <c r="T37"/>
  <c r="V29"/>
  <c r="W29" s="1"/>
  <c r="V34" l="1"/>
  <c r="W34" s="1"/>
  <c r="V49"/>
  <c r="W49" s="1"/>
  <c r="V50"/>
  <c r="W50" s="1"/>
  <c r="V35"/>
  <c r="W35" s="1"/>
  <c r="P37"/>
  <c r="V37" s="1"/>
  <c r="V52"/>
  <c r="C20" l="1"/>
  <c r="D20"/>
  <c r="E20"/>
  <c r="L20"/>
  <c r="M20"/>
  <c r="N20"/>
  <c r="O20"/>
  <c r="B20"/>
  <c r="T20" l="1"/>
  <c r="R20"/>
  <c r="J20"/>
  <c r="H20"/>
  <c r="S20"/>
  <c r="Q20"/>
  <c r="I20"/>
  <c r="G20"/>
  <c r="F20" l="1"/>
  <c r="U21"/>
  <c r="T21"/>
  <c r="T22" s="1"/>
  <c r="S21"/>
  <c r="S22" s="1"/>
  <c r="R21"/>
  <c r="R22" s="1"/>
  <c r="Q21"/>
  <c r="P21"/>
  <c r="O21"/>
  <c r="N21"/>
  <c r="N22" s="1"/>
  <c r="M21"/>
  <c r="L21"/>
  <c r="L22" s="1"/>
  <c r="K21"/>
  <c r="J21"/>
  <c r="I21"/>
  <c r="H21"/>
  <c r="G21"/>
  <c r="F21"/>
  <c r="E21"/>
  <c r="D21"/>
  <c r="D22" s="1"/>
  <c r="C21"/>
  <c r="C22" s="1"/>
  <c r="B21"/>
  <c r="K20" l="1"/>
  <c r="I22"/>
  <c r="B22"/>
  <c r="Q22"/>
  <c r="O22"/>
  <c r="M22"/>
  <c r="J22"/>
  <c r="H22"/>
  <c r="E22"/>
  <c r="G22"/>
  <c r="V14"/>
  <c r="P20" l="1"/>
  <c r="P22" s="1"/>
  <c r="U20"/>
  <c r="U22" s="1"/>
  <c r="V19"/>
  <c r="W19" s="1"/>
  <c r="F22"/>
  <c r="W14"/>
  <c r="V20" l="1"/>
  <c r="W20" s="1"/>
  <c r="K22"/>
  <c r="V22" s="1"/>
</calcChain>
</file>

<file path=xl/sharedStrings.xml><?xml version="1.0" encoding="utf-8"?>
<sst xmlns="http://schemas.openxmlformats.org/spreadsheetml/2006/main" count="51" uniqueCount="25">
  <si>
    <t>Year</t>
  </si>
  <si>
    <t>Discount factor @3.5%</t>
  </si>
  <si>
    <t>£m/application</t>
  </si>
  <si>
    <t>Cost estimate (provided by UKCPC)</t>
  </si>
  <si>
    <t>Total one-off costs</t>
  </si>
  <si>
    <t xml:space="preserve">Present value is calculated as total cost multiplied by discount factor.  The discount factor is calculated using a discount rate of 3.5% (based on guidance in H.M. Treasury (2007)). Discounting is used to reflect society’s preference to defer costs to future generations (and to receive goods and services sooner rather than later). </t>
  </si>
  <si>
    <t>Increased cost to operator of additional assessment of environmental impact upon MCZ features (broad-scale habitats only) for one licence application for one future cable installation.</t>
  </si>
  <si>
    <t>Total costs</t>
  </si>
  <si>
    <t>All costs are one-off costs. Therefore no annual costs are listed below.</t>
  </si>
  <si>
    <t>Present Value (PV) Calculations (£millions; constant prices)</t>
  </si>
  <si>
    <t>Low cost estimate (All regions)</t>
  </si>
  <si>
    <t>High cost estimate (All regions)</t>
  </si>
  <si>
    <t>All values are £million</t>
  </si>
  <si>
    <t>Total</t>
  </si>
  <si>
    <t>Average Annual</t>
  </si>
  <si>
    <t>MCZ IA Calculations: Cables</t>
  </si>
  <si>
    <t xml:space="preserve">Irish Sea Conservation Zones </t>
  </si>
  <si>
    <t xml:space="preserve">Finding Sanctuary </t>
  </si>
  <si>
    <t xml:space="preserve">Net Gain </t>
  </si>
  <si>
    <t xml:space="preserve">Balanced Seas </t>
  </si>
  <si>
    <t>Present value of total costs</t>
  </si>
  <si>
    <t>Mid-point cost (All regions) - Best estimate of costs</t>
  </si>
  <si>
    <t>Number of year in analysis</t>
  </si>
  <si>
    <t>Additional one-off costs in the assessment of environmental impact</t>
  </si>
  <si>
    <r>
      <t xml:space="preserve">Annex N3 from Finding Sanctuary, Irish Seas Conservation Zones, Net Gain and Balanced Seas. 2012. </t>
    </r>
    <r>
      <rPr>
        <i/>
        <sz val="10"/>
        <color theme="1"/>
        <rFont val="Arial"/>
        <family val="2"/>
      </rPr>
      <t>Impact Assessment materials in support of the Regional Marine Conservation Zone Projects' Recommendations.</t>
    </r>
  </si>
</sst>
</file>

<file path=xl/styles.xml><?xml version="1.0" encoding="utf-8"?>
<styleSheet xmlns="http://schemas.openxmlformats.org/spreadsheetml/2006/main">
  <numFmts count="3">
    <numFmt numFmtId="44" formatCode="_-&quot;£&quot;* #,##0.00_-;\-&quot;£&quot;* #,##0.00_-;_-&quot;£&quot;* &quot;-&quot;??_-;_-@_-"/>
    <numFmt numFmtId="164" formatCode="0.000"/>
    <numFmt numFmtId="165" formatCode="&quot;£&quot;#,##0.000;[Red]\-&quot;£&quot;#,##0.0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vertical="top" wrapText="1"/>
    </xf>
    <xf numFmtId="0" fontId="6" fillId="0" borderId="0" xfId="0" applyFont="1" applyBorder="1"/>
    <xf numFmtId="0" fontId="5" fillId="0" borderId="0" xfId="0" applyFont="1" applyBorder="1"/>
    <xf numFmtId="0" fontId="7" fillId="0" borderId="0" xfId="0" applyFont="1" applyBorder="1"/>
    <xf numFmtId="0" fontId="8" fillId="0" borderId="0" xfId="0" applyFont="1" applyBorder="1" applyAlignment="1"/>
    <xf numFmtId="0" fontId="8" fillId="0" borderId="0" xfId="0" applyFont="1" applyBorder="1"/>
    <xf numFmtId="0" fontId="6" fillId="0" borderId="2" xfId="0" applyFont="1" applyBorder="1"/>
    <xf numFmtId="0" fontId="14" fillId="0" borderId="0" xfId="0" applyFont="1"/>
    <xf numFmtId="0" fontId="14" fillId="0" borderId="0" xfId="0" quotePrefix="1" applyFont="1" applyFill="1" applyBorder="1" applyAlignment="1">
      <alignment vertical="center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13" fillId="0" borderId="0" xfId="0" applyFont="1" applyBorder="1"/>
    <xf numFmtId="164" fontId="11" fillId="0" borderId="0" xfId="0" applyNumberFormat="1" applyFont="1" applyBorder="1"/>
    <xf numFmtId="0" fontId="11" fillId="0" borderId="0" xfId="0" applyFont="1" applyFill="1" applyBorder="1" applyAlignment="1">
      <alignment horizontal="right" wrapText="1"/>
    </xf>
    <xf numFmtId="164" fontId="6" fillId="0" borderId="0" xfId="0" applyNumberFormat="1" applyFont="1" applyBorder="1"/>
    <xf numFmtId="164" fontId="6" fillId="0" borderId="1" xfId="0" applyNumberFormat="1" applyFont="1" applyBorder="1"/>
    <xf numFmtId="0" fontId="11" fillId="3" borderId="3" xfId="0" applyFont="1" applyFill="1" applyBorder="1"/>
    <xf numFmtId="0" fontId="11" fillId="0" borderId="0" xfId="0" applyFont="1" applyFill="1" applyBorder="1" applyAlignment="1">
      <alignment horizontal="left" wrapText="1"/>
    </xf>
    <xf numFmtId="164" fontId="11" fillId="3" borderId="3" xfId="0" applyNumberFormat="1" applyFont="1" applyFill="1" applyBorder="1"/>
    <xf numFmtId="0" fontId="11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65" fontId="11" fillId="0" borderId="0" xfId="0" applyNumberFormat="1" applyFont="1" applyBorder="1"/>
    <xf numFmtId="0" fontId="2" fillId="2" borderId="0" xfId="0" applyFont="1" applyFill="1"/>
    <xf numFmtId="0" fontId="12" fillId="2" borderId="0" xfId="0" applyFont="1" applyFill="1"/>
    <xf numFmtId="44" fontId="12" fillId="2" borderId="0" xfId="1" applyFont="1" applyFill="1"/>
    <xf numFmtId="0" fontId="3" fillId="2" borderId="0" xfId="0" applyFont="1" applyFill="1"/>
    <xf numFmtId="0" fontId="11" fillId="0" borderId="0" xfId="0" applyFont="1" applyFill="1" applyBorder="1" applyAlignment="1">
      <alignment horizontal="left"/>
    </xf>
    <xf numFmtId="0" fontId="7" fillId="3" borderId="3" xfId="0" applyFont="1" applyFill="1" applyBorder="1" applyAlignment="1">
      <alignment vertical="center"/>
    </xf>
    <xf numFmtId="164" fontId="6" fillId="0" borderId="0" xfId="0" applyNumberFormat="1" applyFont="1" applyFill="1" applyBorder="1"/>
    <xf numFmtId="0" fontId="7" fillId="3" borderId="3" xfId="0" applyFont="1" applyFill="1" applyBorder="1" applyAlignment="1">
      <alignment horizontal="left" vertical="center"/>
    </xf>
    <xf numFmtId="0" fontId="13" fillId="0" borderId="10" xfId="0" applyFont="1" applyBorder="1"/>
    <xf numFmtId="164" fontId="11" fillId="0" borderId="10" xfId="0" applyNumberFormat="1" applyFont="1" applyBorder="1"/>
    <xf numFmtId="164" fontId="6" fillId="0" borderId="10" xfId="0" applyNumberFormat="1" applyFont="1" applyBorder="1"/>
    <xf numFmtId="164" fontId="6" fillId="0" borderId="11" xfId="0" applyNumberFormat="1" applyFont="1" applyFill="1" applyBorder="1"/>
    <xf numFmtId="0" fontId="11" fillId="0" borderId="10" xfId="0" applyFont="1" applyBorder="1"/>
    <xf numFmtId="0" fontId="11" fillId="0" borderId="0" xfId="0" applyFont="1" applyAlignment="1">
      <alignment horizontal="left" wrapText="1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9" fillId="0" borderId="5" xfId="0" applyFont="1" applyBorder="1"/>
    <xf numFmtId="164" fontId="11" fillId="0" borderId="6" xfId="0" applyNumberFormat="1" applyFont="1" applyBorder="1" applyAlignment="1">
      <alignment horizontal="center" vertical="top"/>
    </xf>
    <xf numFmtId="164" fontId="11" fillId="0" borderId="7" xfId="0" applyNumberFormat="1" applyFont="1" applyBorder="1" applyAlignment="1">
      <alignment horizontal="center" vertical="top"/>
    </xf>
    <xf numFmtId="164" fontId="11" fillId="0" borderId="8" xfId="0" applyNumberFormat="1" applyFont="1" applyBorder="1" applyAlignment="1">
      <alignment horizontal="center" vertical="top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65"/>
  <sheetViews>
    <sheetView tabSelected="1" zoomScale="80" zoomScaleNormal="80" workbookViewId="0">
      <selection activeCell="F22" sqref="F22"/>
    </sheetView>
  </sheetViews>
  <sheetFormatPr defaultRowHeight="14.25"/>
  <cols>
    <col min="1" max="1" width="29.42578125" style="3" customWidth="1"/>
    <col min="2" max="21" width="6.140625" style="3" customWidth="1"/>
    <col min="22" max="22" width="10.42578125" style="3" customWidth="1"/>
    <col min="23" max="23" width="11.140625" style="3" customWidth="1"/>
    <col min="24" max="24" width="0.140625" style="3" customWidth="1"/>
    <col min="25" max="16384" width="9.140625" style="3"/>
  </cols>
  <sheetData>
    <row r="1" spans="1:24" s="33" customFormat="1" ht="21.75" customHeight="1">
      <c r="A1" s="30" t="s">
        <v>15</v>
      </c>
      <c r="B1" s="31"/>
      <c r="C1" s="31"/>
      <c r="D1" s="32"/>
    </row>
    <row r="2" spans="1:24" s="1" customFormat="1" ht="25.5" customHeight="1">
      <c r="A2" s="43" t="s">
        <v>24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24" s="1" customFormat="1" ht="33" customHeight="1">
      <c r="A3" s="48" t="s">
        <v>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</row>
    <row r="4" spans="1:24" ht="14.25" customHeight="1">
      <c r="A4" s="50" t="s">
        <v>3</v>
      </c>
      <c r="B4" s="50"/>
      <c r="C4" s="50"/>
      <c r="D4" s="50"/>
      <c r="E4" s="50"/>
      <c r="F4" s="50"/>
      <c r="G4" s="54" t="s">
        <v>2</v>
      </c>
      <c r="H4" s="55"/>
      <c r="I4" s="56"/>
      <c r="X4" s="4"/>
    </row>
    <row r="5" spans="1:24" customFormat="1" ht="39.75" customHeight="1">
      <c r="A5" s="49" t="s">
        <v>6</v>
      </c>
      <c r="B5" s="49"/>
      <c r="C5" s="49"/>
      <c r="D5" s="49"/>
      <c r="E5" s="49"/>
      <c r="F5" s="49"/>
      <c r="G5" s="51">
        <v>0.01</v>
      </c>
      <c r="H5" s="52"/>
      <c r="I5" s="53"/>
      <c r="J5" s="12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4" ht="15" customHeight="1">
      <c r="A6" s="8" t="s">
        <v>8</v>
      </c>
      <c r="B6" s="14"/>
      <c r="C6" s="14"/>
      <c r="D6" s="14"/>
      <c r="E6" s="14"/>
      <c r="F6" s="14"/>
      <c r="I6" s="14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4"/>
    </row>
    <row r="7" spans="1:24">
      <c r="A7" s="9" t="s">
        <v>9</v>
      </c>
      <c r="B7" s="9"/>
      <c r="C7" s="9"/>
      <c r="D7" s="9"/>
      <c r="E7" s="9"/>
      <c r="F7" s="9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4">
      <c r="A8" s="9" t="s">
        <v>12</v>
      </c>
      <c r="B8" s="9"/>
      <c r="C8" s="9"/>
      <c r="D8" s="9"/>
      <c r="E8" s="9"/>
      <c r="F8" s="9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4" ht="15" thickBot="1">
      <c r="A9" s="9"/>
      <c r="B9" s="9"/>
      <c r="C9" s="9"/>
      <c r="D9" s="9"/>
      <c r="E9" s="9"/>
      <c r="F9" s="9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4" ht="22.5" customHeight="1" thickBot="1">
      <c r="A10" s="35" t="s">
        <v>21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4">
      <c r="A11" s="15" t="s">
        <v>0</v>
      </c>
      <c r="B11" s="5">
        <v>2013</v>
      </c>
      <c r="C11" s="5">
        <v>2014</v>
      </c>
      <c r="D11" s="5">
        <v>2015</v>
      </c>
      <c r="E11" s="5">
        <v>2016</v>
      </c>
      <c r="F11" s="5">
        <v>2017</v>
      </c>
      <c r="G11" s="5">
        <v>2018</v>
      </c>
      <c r="H11" s="5">
        <v>2019</v>
      </c>
      <c r="I11" s="5">
        <v>2020</v>
      </c>
      <c r="J11" s="5">
        <v>2021</v>
      </c>
      <c r="K11" s="5">
        <v>2022</v>
      </c>
      <c r="L11" s="5">
        <v>2023</v>
      </c>
      <c r="M11" s="5">
        <v>2024</v>
      </c>
      <c r="N11" s="5">
        <v>2025</v>
      </c>
      <c r="O11" s="5">
        <v>2026</v>
      </c>
      <c r="P11" s="5">
        <v>2027</v>
      </c>
      <c r="Q11" s="5">
        <v>2028</v>
      </c>
      <c r="R11" s="5">
        <v>2029</v>
      </c>
      <c r="S11" s="5">
        <v>2030</v>
      </c>
      <c r="T11" s="5">
        <v>2031</v>
      </c>
      <c r="U11" s="5">
        <v>2032</v>
      </c>
      <c r="V11" s="44" t="s">
        <v>13</v>
      </c>
      <c r="W11" s="46" t="s">
        <v>14</v>
      </c>
    </row>
    <row r="12" spans="1:24" ht="15.75" customHeight="1" thickBot="1">
      <c r="A12" s="16" t="s">
        <v>22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0">
        <v>7</v>
      </c>
      <c r="I12" s="10">
        <v>8</v>
      </c>
      <c r="J12" s="10">
        <v>9</v>
      </c>
      <c r="K12" s="10">
        <v>10</v>
      </c>
      <c r="L12" s="10">
        <v>11</v>
      </c>
      <c r="M12" s="10">
        <v>12</v>
      </c>
      <c r="N12" s="10">
        <v>13</v>
      </c>
      <c r="O12" s="10">
        <v>14</v>
      </c>
      <c r="P12" s="10">
        <v>15</v>
      </c>
      <c r="Q12" s="10">
        <v>16</v>
      </c>
      <c r="R12" s="10">
        <v>17</v>
      </c>
      <c r="S12" s="10">
        <v>18</v>
      </c>
      <c r="T12" s="10">
        <v>19</v>
      </c>
      <c r="U12" s="10">
        <v>20</v>
      </c>
      <c r="V12" s="45"/>
      <c r="W12" s="47"/>
    </row>
    <row r="13" spans="1:24" s="7" customFormat="1">
      <c r="A13" s="28" t="s">
        <v>23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38"/>
      <c r="W13" s="17"/>
    </row>
    <row r="14" spans="1:24" s="7" customFormat="1">
      <c r="A14" s="34" t="s">
        <v>16</v>
      </c>
      <c r="B14" s="18">
        <v>0</v>
      </c>
      <c r="C14" s="18">
        <v>0</v>
      </c>
      <c r="D14" s="18">
        <v>0</v>
      </c>
      <c r="E14" s="18">
        <v>0</v>
      </c>
      <c r="F14" s="18">
        <f>1*'Assumptions and Calculations'!$G$5</f>
        <v>0.01</v>
      </c>
      <c r="G14" s="18">
        <v>0</v>
      </c>
      <c r="H14" s="18">
        <v>0</v>
      </c>
      <c r="I14" s="18">
        <v>0</v>
      </c>
      <c r="J14" s="18">
        <v>0</v>
      </c>
      <c r="K14" s="18">
        <f>1*'Assumptions and Calculations'!$G$5</f>
        <v>0.01</v>
      </c>
      <c r="L14" s="18">
        <v>0</v>
      </c>
      <c r="M14" s="18">
        <v>0</v>
      </c>
      <c r="N14" s="18">
        <v>0</v>
      </c>
      <c r="O14" s="18">
        <v>0</v>
      </c>
      <c r="P14" s="18">
        <f>1*'Assumptions and Calculations'!$G$5</f>
        <v>0.01</v>
      </c>
      <c r="Q14" s="18">
        <v>0</v>
      </c>
      <c r="R14" s="18">
        <v>0</v>
      </c>
      <c r="S14" s="18">
        <v>0</v>
      </c>
      <c r="T14" s="18">
        <v>0</v>
      </c>
      <c r="U14" s="18">
        <f>1*'Assumptions and Calculations'!$G$5</f>
        <v>0.01</v>
      </c>
      <c r="V14" s="39">
        <f>SUM(B14:U14)</f>
        <v>0.04</v>
      </c>
      <c r="W14" s="18">
        <f>V14/20</f>
        <v>2E-3</v>
      </c>
    </row>
    <row r="15" spans="1:24" s="7" customFormat="1">
      <c r="A15" s="34" t="s">
        <v>17</v>
      </c>
      <c r="B15" s="18">
        <v>0</v>
      </c>
      <c r="C15" s="18">
        <v>0</v>
      </c>
      <c r="D15" s="18">
        <v>0</v>
      </c>
      <c r="E15" s="18">
        <v>0</v>
      </c>
      <c r="F15" s="18">
        <f>1*'Assumptions and Calculations'!$G$5</f>
        <v>0.01</v>
      </c>
      <c r="G15" s="18">
        <v>0</v>
      </c>
      <c r="H15" s="18">
        <v>0</v>
      </c>
      <c r="I15" s="18">
        <v>0</v>
      </c>
      <c r="J15" s="18">
        <v>0</v>
      </c>
      <c r="K15" s="18">
        <f>1*'Assumptions and Calculations'!$G$5</f>
        <v>0.01</v>
      </c>
      <c r="L15" s="18">
        <v>0</v>
      </c>
      <c r="M15" s="18">
        <v>0</v>
      </c>
      <c r="N15" s="18">
        <v>0</v>
      </c>
      <c r="O15" s="18">
        <v>0</v>
      </c>
      <c r="P15" s="18">
        <f>1*'Assumptions and Calculations'!$G$5</f>
        <v>0.01</v>
      </c>
      <c r="Q15" s="18">
        <v>0</v>
      </c>
      <c r="R15" s="18">
        <v>0</v>
      </c>
      <c r="S15" s="18">
        <v>0</v>
      </c>
      <c r="T15" s="18">
        <v>0</v>
      </c>
      <c r="U15" s="18">
        <f>1*'Assumptions and Calculations'!$G$5</f>
        <v>0.01</v>
      </c>
      <c r="V15" s="39">
        <f t="shared" ref="V15:V17" si="0">SUM(B15:U15)</f>
        <v>0.04</v>
      </c>
      <c r="W15" s="18">
        <f t="shared" ref="W15:W17" si="1">V15/20</f>
        <v>2E-3</v>
      </c>
    </row>
    <row r="16" spans="1:24" s="7" customFormat="1">
      <c r="A16" s="34" t="s">
        <v>18</v>
      </c>
      <c r="B16" s="18">
        <v>0</v>
      </c>
      <c r="C16" s="18">
        <v>0</v>
      </c>
      <c r="D16" s="18">
        <v>0</v>
      </c>
      <c r="E16" s="18">
        <v>0</v>
      </c>
      <c r="F16" s="18">
        <f>1*'Assumptions and Calculations'!$G$5</f>
        <v>0.01</v>
      </c>
      <c r="G16" s="18">
        <v>0</v>
      </c>
      <c r="H16" s="18">
        <v>0</v>
      </c>
      <c r="I16" s="18">
        <v>0</v>
      </c>
      <c r="J16" s="18">
        <v>0</v>
      </c>
      <c r="K16" s="18">
        <f>1*'Assumptions and Calculations'!$G$5</f>
        <v>0.01</v>
      </c>
      <c r="L16" s="18">
        <v>0</v>
      </c>
      <c r="M16" s="18">
        <v>0</v>
      </c>
      <c r="N16" s="18">
        <v>0</v>
      </c>
      <c r="O16" s="18">
        <v>0</v>
      </c>
      <c r="P16" s="18">
        <f>1*'Assumptions and Calculations'!$G$5</f>
        <v>0.01</v>
      </c>
      <c r="Q16" s="18">
        <v>0</v>
      </c>
      <c r="R16" s="18">
        <v>0</v>
      </c>
      <c r="S16" s="18">
        <v>0</v>
      </c>
      <c r="T16" s="18">
        <v>0</v>
      </c>
      <c r="U16" s="18">
        <f>1*'Assumptions and Calculations'!$G$5</f>
        <v>0.01</v>
      </c>
      <c r="V16" s="39">
        <f t="shared" si="0"/>
        <v>0.04</v>
      </c>
      <c r="W16" s="18">
        <f t="shared" si="1"/>
        <v>2E-3</v>
      </c>
    </row>
    <row r="17" spans="1:23" s="7" customFormat="1">
      <c r="A17" s="34" t="s">
        <v>19</v>
      </c>
      <c r="B17" s="18">
        <v>0</v>
      </c>
      <c r="C17" s="18">
        <v>0</v>
      </c>
      <c r="D17" s="18">
        <v>0</v>
      </c>
      <c r="E17" s="18">
        <v>0</v>
      </c>
      <c r="F17" s="18">
        <f>1*'Assumptions and Calculations'!$G$5</f>
        <v>0.01</v>
      </c>
      <c r="G17" s="18">
        <v>0</v>
      </c>
      <c r="H17" s="18">
        <v>0</v>
      </c>
      <c r="I17" s="18">
        <v>0</v>
      </c>
      <c r="J17" s="18">
        <v>0</v>
      </c>
      <c r="K17" s="18">
        <f>1*'Assumptions and Calculations'!$G$5</f>
        <v>0.01</v>
      </c>
      <c r="L17" s="18">
        <v>0</v>
      </c>
      <c r="M17" s="18">
        <v>0</v>
      </c>
      <c r="N17" s="18">
        <v>0</v>
      </c>
      <c r="O17" s="18">
        <v>0</v>
      </c>
      <c r="P17" s="18">
        <f>1*'Assumptions and Calculations'!$G$5</f>
        <v>0.01</v>
      </c>
      <c r="Q17" s="18">
        <v>0</v>
      </c>
      <c r="R17" s="18">
        <v>0</v>
      </c>
      <c r="S17" s="18">
        <v>0</v>
      </c>
      <c r="T17" s="18">
        <v>0</v>
      </c>
      <c r="U17" s="18">
        <f>1*'Assumptions and Calculations'!$G$5</f>
        <v>0.01</v>
      </c>
      <c r="V17" s="39">
        <f t="shared" si="0"/>
        <v>0.04</v>
      </c>
      <c r="W17" s="18">
        <f t="shared" si="1"/>
        <v>2E-3</v>
      </c>
    </row>
    <row r="18" spans="1:23" s="7" customFormat="1">
      <c r="A18" s="23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39"/>
      <c r="W18" s="18"/>
    </row>
    <row r="19" spans="1:23" s="7" customFormat="1">
      <c r="A19" s="26" t="s">
        <v>4</v>
      </c>
      <c r="B19" s="20">
        <f>SUM(B14:B17)</f>
        <v>0</v>
      </c>
      <c r="C19" s="20">
        <f t="shared" ref="C19:U19" si="2">SUM(C14:C17)</f>
        <v>0</v>
      </c>
      <c r="D19" s="20">
        <f t="shared" si="2"/>
        <v>0</v>
      </c>
      <c r="E19" s="20">
        <f t="shared" si="2"/>
        <v>0</v>
      </c>
      <c r="F19" s="20">
        <f t="shared" si="2"/>
        <v>0.04</v>
      </c>
      <c r="G19" s="20">
        <f t="shared" si="2"/>
        <v>0</v>
      </c>
      <c r="H19" s="20">
        <f t="shared" si="2"/>
        <v>0</v>
      </c>
      <c r="I19" s="20">
        <f t="shared" si="2"/>
        <v>0</v>
      </c>
      <c r="J19" s="20">
        <f t="shared" si="2"/>
        <v>0</v>
      </c>
      <c r="K19" s="20">
        <f t="shared" si="2"/>
        <v>0.04</v>
      </c>
      <c r="L19" s="20">
        <f t="shared" si="2"/>
        <v>0</v>
      </c>
      <c r="M19" s="20">
        <f t="shared" si="2"/>
        <v>0</v>
      </c>
      <c r="N19" s="20">
        <f t="shared" si="2"/>
        <v>0</v>
      </c>
      <c r="O19" s="20">
        <f t="shared" si="2"/>
        <v>0</v>
      </c>
      <c r="P19" s="20">
        <f t="shared" si="2"/>
        <v>0.04</v>
      </c>
      <c r="Q19" s="20">
        <f t="shared" si="2"/>
        <v>0</v>
      </c>
      <c r="R19" s="20">
        <f t="shared" si="2"/>
        <v>0</v>
      </c>
      <c r="S19" s="20">
        <f t="shared" si="2"/>
        <v>0</v>
      </c>
      <c r="T19" s="20">
        <f t="shared" si="2"/>
        <v>0</v>
      </c>
      <c r="U19" s="20">
        <f t="shared" si="2"/>
        <v>0.04</v>
      </c>
      <c r="V19" s="40">
        <f>SUM(B19:U19)</f>
        <v>0.16</v>
      </c>
      <c r="W19" s="20">
        <f>V19/20</f>
        <v>8.0000000000000002E-3</v>
      </c>
    </row>
    <row r="20" spans="1:23" s="7" customFormat="1">
      <c r="A20" s="26" t="s">
        <v>7</v>
      </c>
      <c r="B20" s="20">
        <f t="shared" ref="B20:U20" si="3">SUM(B19:B19)</f>
        <v>0</v>
      </c>
      <c r="C20" s="20">
        <f t="shared" si="3"/>
        <v>0</v>
      </c>
      <c r="D20" s="20">
        <f t="shared" si="3"/>
        <v>0</v>
      </c>
      <c r="E20" s="20">
        <f t="shared" si="3"/>
        <v>0</v>
      </c>
      <c r="F20" s="20">
        <f t="shared" si="3"/>
        <v>0.04</v>
      </c>
      <c r="G20" s="20">
        <f t="shared" si="3"/>
        <v>0</v>
      </c>
      <c r="H20" s="20">
        <f t="shared" si="3"/>
        <v>0</v>
      </c>
      <c r="I20" s="20">
        <f t="shared" si="3"/>
        <v>0</v>
      </c>
      <c r="J20" s="20">
        <f t="shared" si="3"/>
        <v>0</v>
      </c>
      <c r="K20" s="20">
        <f t="shared" si="3"/>
        <v>0.04</v>
      </c>
      <c r="L20" s="20">
        <f t="shared" si="3"/>
        <v>0</v>
      </c>
      <c r="M20" s="20">
        <f t="shared" si="3"/>
        <v>0</v>
      </c>
      <c r="N20" s="20">
        <f t="shared" si="3"/>
        <v>0</v>
      </c>
      <c r="O20" s="20">
        <f t="shared" si="3"/>
        <v>0</v>
      </c>
      <c r="P20" s="20">
        <f t="shared" si="3"/>
        <v>0.04</v>
      </c>
      <c r="Q20" s="20">
        <f t="shared" si="3"/>
        <v>0</v>
      </c>
      <c r="R20" s="20">
        <f t="shared" si="3"/>
        <v>0</v>
      </c>
      <c r="S20" s="20">
        <f t="shared" si="3"/>
        <v>0</v>
      </c>
      <c r="T20" s="20">
        <f t="shared" si="3"/>
        <v>0</v>
      </c>
      <c r="U20" s="20">
        <f t="shared" si="3"/>
        <v>0.04</v>
      </c>
      <c r="V20" s="40">
        <f t="shared" ref="V20" si="4">SUM(B20:U20)</f>
        <v>0.16</v>
      </c>
      <c r="W20" s="20">
        <f t="shared" ref="W20" si="5">V20/20</f>
        <v>8.0000000000000002E-3</v>
      </c>
    </row>
    <row r="21" spans="1:23">
      <c r="A21" s="25" t="s">
        <v>1</v>
      </c>
      <c r="B21" s="18">
        <f>1/(1+3.5%)^B$12</f>
        <v>0.96618357487922713</v>
      </c>
      <c r="C21" s="18">
        <f t="shared" ref="C21:U21" si="6">1/(1+3.5%)^C$12</f>
        <v>0.93351070036640305</v>
      </c>
      <c r="D21" s="18">
        <f t="shared" si="6"/>
        <v>0.90194270566802237</v>
      </c>
      <c r="E21" s="18">
        <f t="shared" si="6"/>
        <v>0.87144222769857238</v>
      </c>
      <c r="F21" s="18">
        <f t="shared" si="6"/>
        <v>0.84197316685852419</v>
      </c>
      <c r="G21" s="18">
        <f t="shared" si="6"/>
        <v>0.81350064430775282</v>
      </c>
      <c r="H21" s="18">
        <f t="shared" si="6"/>
        <v>0.78599096068381913</v>
      </c>
      <c r="I21" s="18">
        <f t="shared" si="6"/>
        <v>0.75941155621625056</v>
      </c>
      <c r="J21" s="18">
        <f t="shared" si="6"/>
        <v>0.73373097218961414</v>
      </c>
      <c r="K21" s="18">
        <f t="shared" si="6"/>
        <v>0.70891881370977217</v>
      </c>
      <c r="L21" s="18">
        <f t="shared" si="6"/>
        <v>0.68494571372924851</v>
      </c>
      <c r="M21" s="18">
        <f t="shared" si="6"/>
        <v>0.66178329828912896</v>
      </c>
      <c r="N21" s="18">
        <f t="shared" si="6"/>
        <v>0.63940415293635666</v>
      </c>
      <c r="O21" s="18">
        <f t="shared" si="6"/>
        <v>0.61778179027667302</v>
      </c>
      <c r="P21" s="18">
        <f t="shared" si="6"/>
        <v>0.59689061862480497</v>
      </c>
      <c r="Q21" s="18">
        <f t="shared" si="6"/>
        <v>0.57670591171478747</v>
      </c>
      <c r="R21" s="18">
        <f t="shared" si="6"/>
        <v>0.55720377943457733</v>
      </c>
      <c r="S21" s="18">
        <f t="shared" si="6"/>
        <v>0.53836113955031628</v>
      </c>
      <c r="T21" s="18">
        <f t="shared" si="6"/>
        <v>0.52015569038677911</v>
      </c>
      <c r="U21" s="18">
        <f t="shared" si="6"/>
        <v>0.50256588443167061</v>
      </c>
      <c r="V21" s="39"/>
      <c r="W21" s="18"/>
    </row>
    <row r="22" spans="1:23" s="2" customFormat="1" ht="15">
      <c r="A22" s="27" t="s">
        <v>20</v>
      </c>
      <c r="B22" s="21">
        <f>B21*B20</f>
        <v>0</v>
      </c>
      <c r="C22" s="21">
        <f t="shared" ref="C22:U22" si="7">C21*C20</f>
        <v>0</v>
      </c>
      <c r="D22" s="21">
        <f t="shared" si="7"/>
        <v>0</v>
      </c>
      <c r="E22" s="21">
        <f t="shared" si="7"/>
        <v>0</v>
      </c>
      <c r="F22" s="21">
        <f t="shared" si="7"/>
        <v>3.367892667434097E-2</v>
      </c>
      <c r="G22" s="21">
        <f t="shared" si="7"/>
        <v>0</v>
      </c>
      <c r="H22" s="21">
        <f t="shared" si="7"/>
        <v>0</v>
      </c>
      <c r="I22" s="21">
        <f t="shared" si="7"/>
        <v>0</v>
      </c>
      <c r="J22" s="21">
        <f t="shared" si="7"/>
        <v>0</v>
      </c>
      <c r="K22" s="21">
        <f t="shared" si="7"/>
        <v>2.8356752548390887E-2</v>
      </c>
      <c r="L22" s="21">
        <f t="shared" si="7"/>
        <v>0</v>
      </c>
      <c r="M22" s="21">
        <f t="shared" si="7"/>
        <v>0</v>
      </c>
      <c r="N22" s="21">
        <f t="shared" si="7"/>
        <v>0</v>
      </c>
      <c r="O22" s="21">
        <f t="shared" si="7"/>
        <v>0</v>
      </c>
      <c r="P22" s="21">
        <f t="shared" si="7"/>
        <v>2.3875624744992198E-2</v>
      </c>
      <c r="Q22" s="21">
        <f t="shared" si="7"/>
        <v>0</v>
      </c>
      <c r="R22" s="21">
        <f t="shared" si="7"/>
        <v>0</v>
      </c>
      <c r="S22" s="21">
        <f t="shared" si="7"/>
        <v>0</v>
      </c>
      <c r="T22" s="21">
        <f t="shared" si="7"/>
        <v>0</v>
      </c>
      <c r="U22" s="21">
        <f t="shared" si="7"/>
        <v>2.0102635377266826E-2</v>
      </c>
      <c r="V22" s="41">
        <f>SUM(B22:U22)</f>
        <v>0.10601393934499088</v>
      </c>
      <c r="W22" s="21"/>
    </row>
    <row r="23" spans="1:23" s="2" customFormat="1" ht="15">
      <c r="A23" s="26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36"/>
      <c r="W23" s="20"/>
    </row>
    <row r="24" spans="1:23" ht="15" thickBot="1">
      <c r="A24" s="25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1:23" ht="20.25" customHeight="1" thickBot="1">
      <c r="A25" s="37" t="s">
        <v>10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spans="1:23">
      <c r="A26" s="15" t="s">
        <v>0</v>
      </c>
      <c r="B26" s="5">
        <v>2013</v>
      </c>
      <c r="C26" s="5">
        <v>2014</v>
      </c>
      <c r="D26" s="5">
        <v>2015</v>
      </c>
      <c r="E26" s="5">
        <v>2016</v>
      </c>
      <c r="F26" s="5">
        <v>2017</v>
      </c>
      <c r="G26" s="5">
        <v>2018</v>
      </c>
      <c r="H26" s="5">
        <v>2019</v>
      </c>
      <c r="I26" s="5">
        <v>2020</v>
      </c>
      <c r="J26" s="5">
        <v>2021</v>
      </c>
      <c r="K26" s="5">
        <v>2022</v>
      </c>
      <c r="L26" s="5">
        <v>2023</v>
      </c>
      <c r="M26" s="5">
        <v>2024</v>
      </c>
      <c r="N26" s="5">
        <v>2025</v>
      </c>
      <c r="O26" s="5">
        <v>2026</v>
      </c>
      <c r="P26" s="5">
        <v>2027</v>
      </c>
      <c r="Q26" s="5">
        <v>2028</v>
      </c>
      <c r="R26" s="5">
        <v>2029</v>
      </c>
      <c r="S26" s="5">
        <v>2030</v>
      </c>
      <c r="T26" s="5">
        <v>2031</v>
      </c>
      <c r="U26" s="5">
        <v>2032</v>
      </c>
      <c r="V26" s="44" t="s">
        <v>13</v>
      </c>
      <c r="W26" s="46" t="s">
        <v>14</v>
      </c>
    </row>
    <row r="27" spans="1:23" ht="15" thickBot="1">
      <c r="A27" s="16" t="s">
        <v>22</v>
      </c>
      <c r="B27" s="10">
        <v>1</v>
      </c>
      <c r="C27" s="10">
        <v>2</v>
      </c>
      <c r="D27" s="10">
        <v>3</v>
      </c>
      <c r="E27" s="10">
        <v>4</v>
      </c>
      <c r="F27" s="10">
        <v>5</v>
      </c>
      <c r="G27" s="10">
        <v>6</v>
      </c>
      <c r="H27" s="10">
        <v>7</v>
      </c>
      <c r="I27" s="10">
        <v>8</v>
      </c>
      <c r="J27" s="10">
        <v>9</v>
      </c>
      <c r="K27" s="10">
        <v>10</v>
      </c>
      <c r="L27" s="10">
        <v>11</v>
      </c>
      <c r="M27" s="10">
        <v>12</v>
      </c>
      <c r="N27" s="10">
        <v>13</v>
      </c>
      <c r="O27" s="10">
        <v>14</v>
      </c>
      <c r="P27" s="10">
        <v>15</v>
      </c>
      <c r="Q27" s="10">
        <v>16</v>
      </c>
      <c r="R27" s="10">
        <v>17</v>
      </c>
      <c r="S27" s="10">
        <v>18</v>
      </c>
      <c r="T27" s="10">
        <v>19</v>
      </c>
      <c r="U27" s="10">
        <v>20</v>
      </c>
      <c r="V27" s="45"/>
      <c r="W27" s="47"/>
    </row>
    <row r="28" spans="1:23">
      <c r="A28" s="28" t="s">
        <v>23</v>
      </c>
      <c r="B28" s="19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42"/>
      <c r="W28" s="14"/>
    </row>
    <row r="29" spans="1:23" ht="15" customHeight="1">
      <c r="A29" s="34" t="s">
        <v>16</v>
      </c>
      <c r="B29" s="18">
        <v>0</v>
      </c>
      <c r="C29" s="18">
        <v>0</v>
      </c>
      <c r="D29" s="18">
        <v>0</v>
      </c>
      <c r="E29" s="18">
        <v>0</v>
      </c>
      <c r="F29" s="18">
        <f>0.5*'Assumptions and Calculations'!$G$5</f>
        <v>5.0000000000000001E-3</v>
      </c>
      <c r="G29" s="18">
        <v>0</v>
      </c>
      <c r="H29" s="18">
        <v>0</v>
      </c>
      <c r="I29" s="18">
        <v>0</v>
      </c>
      <c r="J29" s="18">
        <v>0</v>
      </c>
      <c r="K29" s="18">
        <f>0.5*'Assumptions and Calculations'!$G$5</f>
        <v>5.0000000000000001E-3</v>
      </c>
      <c r="L29" s="18">
        <v>0</v>
      </c>
      <c r="M29" s="18">
        <v>0</v>
      </c>
      <c r="N29" s="18">
        <v>0</v>
      </c>
      <c r="O29" s="18">
        <v>0</v>
      </c>
      <c r="P29" s="18">
        <f>0.5*'Assumptions and Calculations'!$G$5</f>
        <v>5.0000000000000001E-3</v>
      </c>
      <c r="Q29" s="18">
        <v>0</v>
      </c>
      <c r="R29" s="18">
        <v>0</v>
      </c>
      <c r="S29" s="18">
        <v>0</v>
      </c>
      <c r="T29" s="18">
        <v>0</v>
      </c>
      <c r="U29" s="18">
        <f>0.5*'Assumptions and Calculations'!$G$5</f>
        <v>5.0000000000000001E-3</v>
      </c>
      <c r="V29" s="39">
        <f>SUM(B29:U29)</f>
        <v>0.02</v>
      </c>
      <c r="W29" s="18">
        <f>V29/20</f>
        <v>1E-3</v>
      </c>
    </row>
    <row r="30" spans="1:23">
      <c r="A30" s="23" t="s">
        <v>17</v>
      </c>
      <c r="B30" s="18">
        <v>0</v>
      </c>
      <c r="C30" s="18">
        <v>0</v>
      </c>
      <c r="D30" s="18">
        <v>0</v>
      </c>
      <c r="E30" s="18">
        <v>0</v>
      </c>
      <c r="F30" s="18">
        <f>0.5*'Assumptions and Calculations'!$G$5</f>
        <v>5.0000000000000001E-3</v>
      </c>
      <c r="G30" s="18">
        <v>0</v>
      </c>
      <c r="H30" s="18">
        <v>0</v>
      </c>
      <c r="I30" s="18">
        <v>0</v>
      </c>
      <c r="J30" s="18">
        <v>0</v>
      </c>
      <c r="K30" s="18">
        <f>0.5*'Assumptions and Calculations'!$G$5</f>
        <v>5.0000000000000001E-3</v>
      </c>
      <c r="L30" s="18">
        <v>0</v>
      </c>
      <c r="M30" s="18">
        <v>0</v>
      </c>
      <c r="N30" s="18">
        <v>0</v>
      </c>
      <c r="O30" s="18">
        <v>0</v>
      </c>
      <c r="P30" s="18">
        <f>0.5*'Assumptions and Calculations'!$G$5</f>
        <v>5.0000000000000001E-3</v>
      </c>
      <c r="Q30" s="18">
        <v>0</v>
      </c>
      <c r="R30" s="18">
        <v>0</v>
      </c>
      <c r="S30" s="18">
        <v>0</v>
      </c>
      <c r="T30" s="18">
        <v>0</v>
      </c>
      <c r="U30" s="18">
        <f>0.5*'Assumptions and Calculations'!$G$5</f>
        <v>5.0000000000000001E-3</v>
      </c>
      <c r="V30" s="39">
        <f t="shared" ref="V30:V32" si="8">SUM(B30:U30)</f>
        <v>0.02</v>
      </c>
      <c r="W30" s="18">
        <f t="shared" ref="W30:W32" si="9">V30/20</f>
        <v>1E-3</v>
      </c>
    </row>
    <row r="31" spans="1:23">
      <c r="A31" s="23" t="s">
        <v>18</v>
      </c>
      <c r="B31" s="18">
        <v>0</v>
      </c>
      <c r="C31" s="18">
        <v>0</v>
      </c>
      <c r="D31" s="18">
        <v>0</v>
      </c>
      <c r="E31" s="18">
        <v>0</v>
      </c>
      <c r="F31" s="18">
        <f>0.5*'Assumptions and Calculations'!$G$5</f>
        <v>5.0000000000000001E-3</v>
      </c>
      <c r="G31" s="18">
        <v>0</v>
      </c>
      <c r="H31" s="18">
        <v>0</v>
      </c>
      <c r="I31" s="18">
        <v>0</v>
      </c>
      <c r="J31" s="18">
        <v>0</v>
      </c>
      <c r="K31" s="18">
        <f>0.5*'Assumptions and Calculations'!$G$5</f>
        <v>5.0000000000000001E-3</v>
      </c>
      <c r="L31" s="18">
        <v>0</v>
      </c>
      <c r="M31" s="18">
        <v>0</v>
      </c>
      <c r="N31" s="18">
        <v>0</v>
      </c>
      <c r="O31" s="18">
        <v>0</v>
      </c>
      <c r="P31" s="18">
        <f>0.5*'Assumptions and Calculations'!$G$5</f>
        <v>5.0000000000000001E-3</v>
      </c>
      <c r="Q31" s="18">
        <v>0</v>
      </c>
      <c r="R31" s="18">
        <v>0</v>
      </c>
      <c r="S31" s="18">
        <v>0</v>
      </c>
      <c r="T31" s="18">
        <v>0</v>
      </c>
      <c r="U31" s="18">
        <f>0.5*'Assumptions and Calculations'!$G$5</f>
        <v>5.0000000000000001E-3</v>
      </c>
      <c r="V31" s="39">
        <f t="shared" si="8"/>
        <v>0.02</v>
      </c>
      <c r="W31" s="18">
        <f t="shared" si="9"/>
        <v>1E-3</v>
      </c>
    </row>
    <row r="32" spans="1:23">
      <c r="A32" s="23" t="s">
        <v>19</v>
      </c>
      <c r="B32" s="18">
        <v>0</v>
      </c>
      <c r="C32" s="18">
        <v>0</v>
      </c>
      <c r="D32" s="18">
        <v>0</v>
      </c>
      <c r="E32" s="18">
        <v>0</v>
      </c>
      <c r="F32" s="18">
        <f>0.5*'Assumptions and Calculations'!$G$5</f>
        <v>5.0000000000000001E-3</v>
      </c>
      <c r="G32" s="18">
        <v>0</v>
      </c>
      <c r="H32" s="18">
        <v>0</v>
      </c>
      <c r="I32" s="18">
        <v>0</v>
      </c>
      <c r="J32" s="18">
        <v>0</v>
      </c>
      <c r="K32" s="18">
        <f>0.5*'Assumptions and Calculations'!$G$5</f>
        <v>5.0000000000000001E-3</v>
      </c>
      <c r="L32" s="18">
        <v>0</v>
      </c>
      <c r="M32" s="18">
        <v>0</v>
      </c>
      <c r="N32" s="18">
        <v>0</v>
      </c>
      <c r="O32" s="18">
        <v>0</v>
      </c>
      <c r="P32" s="18">
        <f>0.5*'Assumptions and Calculations'!$G$5</f>
        <v>5.0000000000000001E-3</v>
      </c>
      <c r="Q32" s="18">
        <v>0</v>
      </c>
      <c r="R32" s="18">
        <v>0</v>
      </c>
      <c r="S32" s="18">
        <v>0</v>
      </c>
      <c r="T32" s="18">
        <v>0</v>
      </c>
      <c r="U32" s="18">
        <f>0.5*'Assumptions and Calculations'!$G$5</f>
        <v>5.0000000000000001E-3</v>
      </c>
      <c r="V32" s="39">
        <f t="shared" si="8"/>
        <v>0.02</v>
      </c>
      <c r="W32" s="18">
        <f t="shared" si="9"/>
        <v>1E-3</v>
      </c>
    </row>
    <row r="33" spans="1:23">
      <c r="A33" s="23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39"/>
      <c r="W33" s="18"/>
    </row>
    <row r="34" spans="1:23">
      <c r="A34" s="26" t="s">
        <v>4</v>
      </c>
      <c r="B34" s="20">
        <f>SUM(B29:B32)</f>
        <v>0</v>
      </c>
      <c r="C34" s="20">
        <f t="shared" ref="C34:U34" si="10">SUM(C29:C32)</f>
        <v>0</v>
      </c>
      <c r="D34" s="20">
        <f t="shared" si="10"/>
        <v>0</v>
      </c>
      <c r="E34" s="20">
        <f t="shared" si="10"/>
        <v>0</v>
      </c>
      <c r="F34" s="20">
        <f t="shared" si="10"/>
        <v>0.02</v>
      </c>
      <c r="G34" s="20">
        <f t="shared" si="10"/>
        <v>0</v>
      </c>
      <c r="H34" s="20">
        <f t="shared" si="10"/>
        <v>0</v>
      </c>
      <c r="I34" s="20">
        <f t="shared" si="10"/>
        <v>0</v>
      </c>
      <c r="J34" s="20">
        <f t="shared" si="10"/>
        <v>0</v>
      </c>
      <c r="K34" s="20">
        <f t="shared" si="10"/>
        <v>0.02</v>
      </c>
      <c r="L34" s="20">
        <f t="shared" si="10"/>
        <v>0</v>
      </c>
      <c r="M34" s="20">
        <f t="shared" si="10"/>
        <v>0</v>
      </c>
      <c r="N34" s="20">
        <f t="shared" si="10"/>
        <v>0</v>
      </c>
      <c r="O34" s="20">
        <f t="shared" si="10"/>
        <v>0</v>
      </c>
      <c r="P34" s="20">
        <f t="shared" si="10"/>
        <v>0.02</v>
      </c>
      <c r="Q34" s="20">
        <f t="shared" si="10"/>
        <v>0</v>
      </c>
      <c r="R34" s="20">
        <f t="shared" si="10"/>
        <v>0</v>
      </c>
      <c r="S34" s="20">
        <f t="shared" si="10"/>
        <v>0</v>
      </c>
      <c r="T34" s="20">
        <f t="shared" si="10"/>
        <v>0</v>
      </c>
      <c r="U34" s="20">
        <f t="shared" si="10"/>
        <v>0.02</v>
      </c>
      <c r="V34" s="40">
        <f>SUM(B34:U34)</f>
        <v>0.08</v>
      </c>
      <c r="W34" s="20">
        <f>V34/20</f>
        <v>4.0000000000000001E-3</v>
      </c>
    </row>
    <row r="35" spans="1:23">
      <c r="A35" s="26" t="s">
        <v>7</v>
      </c>
      <c r="B35" s="20">
        <f t="shared" ref="B35" si="11">SUM(B34:B34)</f>
        <v>0</v>
      </c>
      <c r="C35" s="20">
        <f t="shared" ref="C35" si="12">SUM(C34:C34)</f>
        <v>0</v>
      </c>
      <c r="D35" s="20">
        <f t="shared" ref="D35" si="13">SUM(D34:D34)</f>
        <v>0</v>
      </c>
      <c r="E35" s="20">
        <f t="shared" ref="E35" si="14">SUM(E34:E34)</f>
        <v>0</v>
      </c>
      <c r="F35" s="20">
        <f t="shared" ref="F35" si="15">SUM(F34:F34)</f>
        <v>0.02</v>
      </c>
      <c r="G35" s="20">
        <f t="shared" ref="G35" si="16">SUM(G34:G34)</f>
        <v>0</v>
      </c>
      <c r="H35" s="20">
        <f t="shared" ref="H35" si="17">SUM(H34:H34)</f>
        <v>0</v>
      </c>
      <c r="I35" s="20">
        <f t="shared" ref="I35" si="18">SUM(I34:I34)</f>
        <v>0</v>
      </c>
      <c r="J35" s="20">
        <f t="shared" ref="J35" si="19">SUM(J34:J34)</f>
        <v>0</v>
      </c>
      <c r="K35" s="20">
        <f t="shared" ref="K35" si="20">SUM(K34:K34)</f>
        <v>0.02</v>
      </c>
      <c r="L35" s="20">
        <f t="shared" ref="L35" si="21">SUM(L34:L34)</f>
        <v>0</v>
      </c>
      <c r="M35" s="20">
        <f t="shared" ref="M35" si="22">SUM(M34:M34)</f>
        <v>0</v>
      </c>
      <c r="N35" s="20">
        <f t="shared" ref="N35" si="23">SUM(N34:N34)</f>
        <v>0</v>
      </c>
      <c r="O35" s="20">
        <f t="shared" ref="O35" si="24">SUM(O34:O34)</f>
        <v>0</v>
      </c>
      <c r="P35" s="20">
        <f t="shared" ref="P35" si="25">SUM(P34:P34)</f>
        <v>0.02</v>
      </c>
      <c r="Q35" s="20">
        <f t="shared" ref="Q35" si="26">SUM(Q34:Q34)</f>
        <v>0</v>
      </c>
      <c r="R35" s="20">
        <f t="shared" ref="R35" si="27">SUM(R34:R34)</f>
        <v>0</v>
      </c>
      <c r="S35" s="20">
        <f t="shared" ref="S35" si="28">SUM(S34:S34)</f>
        <v>0</v>
      </c>
      <c r="T35" s="20">
        <f t="shared" ref="T35" si="29">SUM(T34:T34)</f>
        <v>0</v>
      </c>
      <c r="U35" s="20">
        <f t="shared" ref="U35" si="30">SUM(U34:U34)</f>
        <v>0.02</v>
      </c>
      <c r="V35" s="40">
        <f t="shared" ref="V35" si="31">SUM(B35:U35)</f>
        <v>0.08</v>
      </c>
      <c r="W35" s="20">
        <f t="shared" ref="W35" si="32">V35/20</f>
        <v>4.0000000000000001E-3</v>
      </c>
    </row>
    <row r="36" spans="1:23">
      <c r="A36" s="25" t="s">
        <v>1</v>
      </c>
      <c r="B36" s="18">
        <f>1/(1+3.5%)^B$12</f>
        <v>0.96618357487922713</v>
      </c>
      <c r="C36" s="18">
        <f t="shared" ref="C36:U36" si="33">1/(1+3.5%)^C$12</f>
        <v>0.93351070036640305</v>
      </c>
      <c r="D36" s="18">
        <f t="shared" si="33"/>
        <v>0.90194270566802237</v>
      </c>
      <c r="E36" s="18">
        <f t="shared" si="33"/>
        <v>0.87144222769857238</v>
      </c>
      <c r="F36" s="18">
        <f t="shared" si="33"/>
        <v>0.84197316685852419</v>
      </c>
      <c r="G36" s="18">
        <f t="shared" si="33"/>
        <v>0.81350064430775282</v>
      </c>
      <c r="H36" s="18">
        <f t="shared" si="33"/>
        <v>0.78599096068381913</v>
      </c>
      <c r="I36" s="18">
        <f t="shared" si="33"/>
        <v>0.75941155621625056</v>
      </c>
      <c r="J36" s="18">
        <f t="shared" si="33"/>
        <v>0.73373097218961414</v>
      </c>
      <c r="K36" s="18">
        <f t="shared" si="33"/>
        <v>0.70891881370977217</v>
      </c>
      <c r="L36" s="18">
        <f t="shared" si="33"/>
        <v>0.68494571372924851</v>
      </c>
      <c r="M36" s="18">
        <f t="shared" si="33"/>
        <v>0.66178329828912896</v>
      </c>
      <c r="N36" s="18">
        <f t="shared" si="33"/>
        <v>0.63940415293635666</v>
      </c>
      <c r="O36" s="18">
        <f t="shared" si="33"/>
        <v>0.61778179027667302</v>
      </c>
      <c r="P36" s="18">
        <f t="shared" si="33"/>
        <v>0.59689061862480497</v>
      </c>
      <c r="Q36" s="18">
        <f t="shared" si="33"/>
        <v>0.57670591171478747</v>
      </c>
      <c r="R36" s="18">
        <f t="shared" si="33"/>
        <v>0.55720377943457733</v>
      </c>
      <c r="S36" s="18">
        <f t="shared" si="33"/>
        <v>0.53836113955031628</v>
      </c>
      <c r="T36" s="18">
        <f t="shared" si="33"/>
        <v>0.52015569038677911</v>
      </c>
      <c r="U36" s="18">
        <f t="shared" si="33"/>
        <v>0.50256588443167061</v>
      </c>
      <c r="V36" s="39"/>
      <c r="W36" s="18"/>
    </row>
    <row r="37" spans="1:23">
      <c r="A37" s="27" t="s">
        <v>20</v>
      </c>
      <c r="B37" s="21">
        <f>B36*B35</f>
        <v>0</v>
      </c>
      <c r="C37" s="21">
        <f t="shared" ref="C37:U37" si="34">C36*C35</f>
        <v>0</v>
      </c>
      <c r="D37" s="21">
        <f t="shared" si="34"/>
        <v>0</v>
      </c>
      <c r="E37" s="21">
        <f t="shared" si="34"/>
        <v>0</v>
      </c>
      <c r="F37" s="21">
        <f t="shared" si="34"/>
        <v>1.6839463337170485E-2</v>
      </c>
      <c r="G37" s="21">
        <f t="shared" si="34"/>
        <v>0</v>
      </c>
      <c r="H37" s="21">
        <f t="shared" si="34"/>
        <v>0</v>
      </c>
      <c r="I37" s="21">
        <f t="shared" si="34"/>
        <v>0</v>
      </c>
      <c r="J37" s="21">
        <f t="shared" si="34"/>
        <v>0</v>
      </c>
      <c r="K37" s="21">
        <f t="shared" si="34"/>
        <v>1.4178376274195444E-2</v>
      </c>
      <c r="L37" s="21">
        <f t="shared" si="34"/>
        <v>0</v>
      </c>
      <c r="M37" s="21">
        <f t="shared" si="34"/>
        <v>0</v>
      </c>
      <c r="N37" s="21">
        <f t="shared" si="34"/>
        <v>0</v>
      </c>
      <c r="O37" s="21">
        <f t="shared" si="34"/>
        <v>0</v>
      </c>
      <c r="P37" s="21">
        <f t="shared" si="34"/>
        <v>1.1937812372496099E-2</v>
      </c>
      <c r="Q37" s="21">
        <f t="shared" si="34"/>
        <v>0</v>
      </c>
      <c r="R37" s="21">
        <f t="shared" si="34"/>
        <v>0</v>
      </c>
      <c r="S37" s="21">
        <f t="shared" si="34"/>
        <v>0</v>
      </c>
      <c r="T37" s="21">
        <f t="shared" si="34"/>
        <v>0</v>
      </c>
      <c r="U37" s="21">
        <f t="shared" si="34"/>
        <v>1.0051317688633413E-2</v>
      </c>
      <c r="V37" s="41">
        <f>SUM(B37:U37)</f>
        <v>5.3006969672495442E-2</v>
      </c>
      <c r="W37" s="21"/>
    </row>
    <row r="38" spans="1:23">
      <c r="A38" s="26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36"/>
      <c r="W38" s="20"/>
    </row>
    <row r="39" spans="1:23" ht="15" thickBot="1">
      <c r="A39" s="25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ht="21" customHeight="1" thickBot="1">
      <c r="A40" s="37" t="s">
        <v>11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spans="1:23">
      <c r="A41" s="15" t="s">
        <v>0</v>
      </c>
      <c r="B41" s="5">
        <v>2013</v>
      </c>
      <c r="C41" s="5">
        <v>2014</v>
      </c>
      <c r="D41" s="5">
        <v>2015</v>
      </c>
      <c r="E41" s="5">
        <v>2016</v>
      </c>
      <c r="F41" s="5">
        <v>2017</v>
      </c>
      <c r="G41" s="5">
        <v>2018</v>
      </c>
      <c r="H41" s="5">
        <v>2019</v>
      </c>
      <c r="I41" s="5">
        <v>2020</v>
      </c>
      <c r="J41" s="5">
        <v>2021</v>
      </c>
      <c r="K41" s="5">
        <v>2022</v>
      </c>
      <c r="L41" s="5">
        <v>2023</v>
      </c>
      <c r="M41" s="5">
        <v>2024</v>
      </c>
      <c r="N41" s="5">
        <v>2025</v>
      </c>
      <c r="O41" s="5">
        <v>2026</v>
      </c>
      <c r="P41" s="5">
        <v>2027</v>
      </c>
      <c r="Q41" s="5">
        <v>2028</v>
      </c>
      <c r="R41" s="5">
        <v>2029</v>
      </c>
      <c r="S41" s="5">
        <v>2030</v>
      </c>
      <c r="T41" s="5">
        <v>2031</v>
      </c>
      <c r="U41" s="5">
        <v>2032</v>
      </c>
      <c r="V41" s="44" t="s">
        <v>13</v>
      </c>
      <c r="W41" s="46" t="s">
        <v>14</v>
      </c>
    </row>
    <row r="42" spans="1:23" ht="15" thickBot="1">
      <c r="A42" s="16" t="s">
        <v>22</v>
      </c>
      <c r="B42" s="10">
        <v>1</v>
      </c>
      <c r="C42" s="10">
        <v>2</v>
      </c>
      <c r="D42" s="10">
        <v>3</v>
      </c>
      <c r="E42" s="10">
        <v>4</v>
      </c>
      <c r="F42" s="10">
        <v>5</v>
      </c>
      <c r="G42" s="10">
        <v>6</v>
      </c>
      <c r="H42" s="10">
        <v>7</v>
      </c>
      <c r="I42" s="10">
        <v>8</v>
      </c>
      <c r="J42" s="10">
        <v>9</v>
      </c>
      <c r="K42" s="10">
        <v>10</v>
      </c>
      <c r="L42" s="10">
        <v>11</v>
      </c>
      <c r="M42" s="10">
        <v>12</v>
      </c>
      <c r="N42" s="10">
        <v>13</v>
      </c>
      <c r="O42" s="10">
        <v>14</v>
      </c>
      <c r="P42" s="10">
        <v>15</v>
      </c>
      <c r="Q42" s="10">
        <v>16</v>
      </c>
      <c r="R42" s="10">
        <v>17</v>
      </c>
      <c r="S42" s="10">
        <v>18</v>
      </c>
      <c r="T42" s="10">
        <v>19</v>
      </c>
      <c r="U42" s="10">
        <v>20</v>
      </c>
      <c r="V42" s="45"/>
      <c r="W42" s="47"/>
    </row>
    <row r="43" spans="1:23">
      <c r="A43" s="28" t="s">
        <v>23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42"/>
      <c r="W43" s="14"/>
    </row>
    <row r="44" spans="1:23" ht="15" customHeight="1">
      <c r="A44" s="34" t="s">
        <v>16</v>
      </c>
      <c r="B44" s="18">
        <v>0</v>
      </c>
      <c r="C44" s="18">
        <v>0</v>
      </c>
      <c r="D44" s="18">
        <v>0</v>
      </c>
      <c r="E44" s="18">
        <v>0</v>
      </c>
      <c r="F44" s="18">
        <f>1.5*'Assumptions and Calculations'!$G$5</f>
        <v>1.4999999999999999E-2</v>
      </c>
      <c r="G44" s="18">
        <v>0</v>
      </c>
      <c r="H44" s="18">
        <v>0</v>
      </c>
      <c r="I44" s="18">
        <v>0</v>
      </c>
      <c r="J44" s="18">
        <v>0</v>
      </c>
      <c r="K44" s="18">
        <f>1.5*'Assumptions and Calculations'!$G$5</f>
        <v>1.4999999999999999E-2</v>
      </c>
      <c r="L44" s="18">
        <v>0</v>
      </c>
      <c r="M44" s="18">
        <v>0</v>
      </c>
      <c r="N44" s="18">
        <v>0</v>
      </c>
      <c r="O44" s="18">
        <v>0</v>
      </c>
      <c r="P44" s="18">
        <f>1.5*'Assumptions and Calculations'!$G$5</f>
        <v>1.4999999999999999E-2</v>
      </c>
      <c r="Q44" s="18">
        <v>0</v>
      </c>
      <c r="R44" s="18">
        <v>0</v>
      </c>
      <c r="S44" s="18">
        <v>0</v>
      </c>
      <c r="T44" s="18">
        <v>0</v>
      </c>
      <c r="U44" s="18">
        <f>1.5*'Assumptions and Calculations'!$G$5</f>
        <v>1.4999999999999999E-2</v>
      </c>
      <c r="V44" s="39">
        <f>SUM(B44:U44)</f>
        <v>0.06</v>
      </c>
      <c r="W44" s="18">
        <f>V44/20</f>
        <v>3.0000000000000001E-3</v>
      </c>
    </row>
    <row r="45" spans="1:23">
      <c r="A45" s="23" t="s">
        <v>17</v>
      </c>
      <c r="B45" s="18">
        <v>0</v>
      </c>
      <c r="C45" s="18">
        <v>0</v>
      </c>
      <c r="D45" s="18">
        <v>0</v>
      </c>
      <c r="E45" s="18">
        <v>0</v>
      </c>
      <c r="F45" s="18">
        <f>1.5*'Assumptions and Calculations'!$G$5</f>
        <v>1.4999999999999999E-2</v>
      </c>
      <c r="G45" s="18">
        <v>0</v>
      </c>
      <c r="H45" s="18">
        <v>0</v>
      </c>
      <c r="I45" s="18">
        <v>0</v>
      </c>
      <c r="J45" s="18">
        <v>0</v>
      </c>
      <c r="K45" s="18">
        <f>1.5*'Assumptions and Calculations'!$G$5</f>
        <v>1.4999999999999999E-2</v>
      </c>
      <c r="L45" s="18">
        <v>0</v>
      </c>
      <c r="M45" s="18">
        <v>0</v>
      </c>
      <c r="N45" s="18">
        <v>0</v>
      </c>
      <c r="O45" s="18">
        <v>0</v>
      </c>
      <c r="P45" s="18">
        <f>1.5*'Assumptions and Calculations'!$G$5</f>
        <v>1.4999999999999999E-2</v>
      </c>
      <c r="Q45" s="18">
        <v>0</v>
      </c>
      <c r="R45" s="18">
        <v>0</v>
      </c>
      <c r="S45" s="18">
        <v>0</v>
      </c>
      <c r="T45" s="18">
        <v>0</v>
      </c>
      <c r="U45" s="18">
        <f>1.5*'Assumptions and Calculations'!$G$5</f>
        <v>1.4999999999999999E-2</v>
      </c>
      <c r="V45" s="39">
        <f t="shared" ref="V45:V47" si="35">SUM(B45:U45)</f>
        <v>0.06</v>
      </c>
      <c r="W45" s="18">
        <f t="shared" ref="W45:W47" si="36">V45/20</f>
        <v>3.0000000000000001E-3</v>
      </c>
    </row>
    <row r="46" spans="1:23">
      <c r="A46" s="23" t="s">
        <v>18</v>
      </c>
      <c r="B46" s="18">
        <v>0</v>
      </c>
      <c r="C46" s="18">
        <v>0</v>
      </c>
      <c r="D46" s="18">
        <v>0</v>
      </c>
      <c r="E46" s="18">
        <v>0</v>
      </c>
      <c r="F46" s="18">
        <f>1.5*'Assumptions and Calculations'!$G$5</f>
        <v>1.4999999999999999E-2</v>
      </c>
      <c r="G46" s="18">
        <v>0</v>
      </c>
      <c r="H46" s="18">
        <v>0</v>
      </c>
      <c r="I46" s="18">
        <v>0</v>
      </c>
      <c r="J46" s="18">
        <v>0</v>
      </c>
      <c r="K46" s="18">
        <f>1.5*'Assumptions and Calculations'!$G$5</f>
        <v>1.4999999999999999E-2</v>
      </c>
      <c r="L46" s="18">
        <v>0</v>
      </c>
      <c r="M46" s="18">
        <v>0</v>
      </c>
      <c r="N46" s="18">
        <v>0</v>
      </c>
      <c r="O46" s="18">
        <v>0</v>
      </c>
      <c r="P46" s="18">
        <f>1.5*'Assumptions and Calculations'!$G$5</f>
        <v>1.4999999999999999E-2</v>
      </c>
      <c r="Q46" s="18">
        <v>0</v>
      </c>
      <c r="R46" s="18">
        <v>0</v>
      </c>
      <c r="S46" s="18">
        <v>0</v>
      </c>
      <c r="T46" s="18">
        <v>0</v>
      </c>
      <c r="U46" s="18">
        <f>1.5*'Assumptions and Calculations'!$G$5</f>
        <v>1.4999999999999999E-2</v>
      </c>
      <c r="V46" s="39">
        <f t="shared" si="35"/>
        <v>0.06</v>
      </c>
      <c r="W46" s="18">
        <f t="shared" si="36"/>
        <v>3.0000000000000001E-3</v>
      </c>
    </row>
    <row r="47" spans="1:23">
      <c r="A47" s="23" t="s">
        <v>19</v>
      </c>
      <c r="B47" s="18">
        <v>0</v>
      </c>
      <c r="C47" s="18">
        <v>0</v>
      </c>
      <c r="D47" s="18">
        <v>0</v>
      </c>
      <c r="E47" s="18">
        <v>0</v>
      </c>
      <c r="F47" s="18">
        <f>1.5*'Assumptions and Calculations'!$G$5</f>
        <v>1.4999999999999999E-2</v>
      </c>
      <c r="G47" s="18">
        <v>0</v>
      </c>
      <c r="H47" s="18">
        <v>0</v>
      </c>
      <c r="I47" s="18">
        <v>0</v>
      </c>
      <c r="J47" s="18">
        <v>0</v>
      </c>
      <c r="K47" s="18">
        <f>1.5*'Assumptions and Calculations'!$G$5</f>
        <v>1.4999999999999999E-2</v>
      </c>
      <c r="L47" s="18">
        <v>0</v>
      </c>
      <c r="M47" s="18">
        <v>0</v>
      </c>
      <c r="N47" s="18">
        <v>0</v>
      </c>
      <c r="O47" s="18">
        <v>0</v>
      </c>
      <c r="P47" s="18">
        <f>1.5*'Assumptions and Calculations'!$G$5</f>
        <v>1.4999999999999999E-2</v>
      </c>
      <c r="Q47" s="18">
        <v>0</v>
      </c>
      <c r="R47" s="18">
        <v>0</v>
      </c>
      <c r="S47" s="18">
        <v>0</v>
      </c>
      <c r="T47" s="18">
        <v>0</v>
      </c>
      <c r="U47" s="18">
        <f>1.5*'Assumptions and Calculations'!$G$5</f>
        <v>1.4999999999999999E-2</v>
      </c>
      <c r="V47" s="39">
        <f t="shared" si="35"/>
        <v>0.06</v>
      </c>
      <c r="W47" s="18">
        <f t="shared" si="36"/>
        <v>3.0000000000000001E-3</v>
      </c>
    </row>
    <row r="48" spans="1:23">
      <c r="A48" s="23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39"/>
      <c r="W48" s="18"/>
    </row>
    <row r="49" spans="1:23">
      <c r="A49" s="26" t="s">
        <v>4</v>
      </c>
      <c r="B49" s="20">
        <f>SUM(B44:B47)</f>
        <v>0</v>
      </c>
      <c r="C49" s="20">
        <f t="shared" ref="C49:U49" si="37">SUM(C44:C47)</f>
        <v>0</v>
      </c>
      <c r="D49" s="20">
        <f t="shared" si="37"/>
        <v>0</v>
      </c>
      <c r="E49" s="20">
        <f t="shared" si="37"/>
        <v>0</v>
      </c>
      <c r="F49" s="20">
        <f t="shared" si="37"/>
        <v>0.06</v>
      </c>
      <c r="G49" s="20">
        <f t="shared" si="37"/>
        <v>0</v>
      </c>
      <c r="H49" s="20">
        <f t="shared" si="37"/>
        <v>0</v>
      </c>
      <c r="I49" s="20">
        <f t="shared" si="37"/>
        <v>0</v>
      </c>
      <c r="J49" s="20">
        <f t="shared" si="37"/>
        <v>0</v>
      </c>
      <c r="K49" s="20">
        <f t="shared" si="37"/>
        <v>0.06</v>
      </c>
      <c r="L49" s="20">
        <f t="shared" si="37"/>
        <v>0</v>
      </c>
      <c r="M49" s="20">
        <f t="shared" si="37"/>
        <v>0</v>
      </c>
      <c r="N49" s="20">
        <f t="shared" si="37"/>
        <v>0</v>
      </c>
      <c r="O49" s="20">
        <f t="shared" si="37"/>
        <v>0</v>
      </c>
      <c r="P49" s="20">
        <f t="shared" si="37"/>
        <v>0.06</v>
      </c>
      <c r="Q49" s="20">
        <f t="shared" si="37"/>
        <v>0</v>
      </c>
      <c r="R49" s="20">
        <f t="shared" si="37"/>
        <v>0</v>
      </c>
      <c r="S49" s="20">
        <f t="shared" si="37"/>
        <v>0</v>
      </c>
      <c r="T49" s="20">
        <f t="shared" si="37"/>
        <v>0</v>
      </c>
      <c r="U49" s="20">
        <f t="shared" si="37"/>
        <v>0.06</v>
      </c>
      <c r="V49" s="40">
        <f>SUM(B49:U49)</f>
        <v>0.24</v>
      </c>
      <c r="W49" s="20">
        <f>V49/20</f>
        <v>1.2E-2</v>
      </c>
    </row>
    <row r="50" spans="1:23">
      <c r="A50" s="26" t="s">
        <v>7</v>
      </c>
      <c r="B50" s="20">
        <f t="shared" ref="B50" si="38">SUM(B49:B49)</f>
        <v>0</v>
      </c>
      <c r="C50" s="20">
        <f t="shared" ref="C50" si="39">SUM(C49:C49)</f>
        <v>0</v>
      </c>
      <c r="D50" s="20">
        <f t="shared" ref="D50" si="40">SUM(D49:D49)</f>
        <v>0</v>
      </c>
      <c r="E50" s="20">
        <f t="shared" ref="E50" si="41">SUM(E49:E49)</f>
        <v>0</v>
      </c>
      <c r="F50" s="20">
        <f t="shared" ref="F50" si="42">SUM(F49:F49)</f>
        <v>0.06</v>
      </c>
      <c r="G50" s="20">
        <f t="shared" ref="G50" si="43">SUM(G49:G49)</f>
        <v>0</v>
      </c>
      <c r="H50" s="20">
        <f t="shared" ref="H50" si="44">SUM(H49:H49)</f>
        <v>0</v>
      </c>
      <c r="I50" s="20">
        <f t="shared" ref="I50" si="45">SUM(I49:I49)</f>
        <v>0</v>
      </c>
      <c r="J50" s="20">
        <f t="shared" ref="J50" si="46">SUM(J49:J49)</f>
        <v>0</v>
      </c>
      <c r="K50" s="20">
        <f t="shared" ref="K50" si="47">SUM(K49:K49)</f>
        <v>0.06</v>
      </c>
      <c r="L50" s="20">
        <f t="shared" ref="L50" si="48">SUM(L49:L49)</f>
        <v>0</v>
      </c>
      <c r="M50" s="20">
        <f t="shared" ref="M50" si="49">SUM(M49:M49)</f>
        <v>0</v>
      </c>
      <c r="N50" s="20">
        <f t="shared" ref="N50" si="50">SUM(N49:N49)</f>
        <v>0</v>
      </c>
      <c r="O50" s="20">
        <f t="shared" ref="O50" si="51">SUM(O49:O49)</f>
        <v>0</v>
      </c>
      <c r="P50" s="20">
        <f t="shared" ref="P50" si="52">SUM(P49:P49)</f>
        <v>0.06</v>
      </c>
      <c r="Q50" s="20">
        <f t="shared" ref="Q50" si="53">SUM(Q49:Q49)</f>
        <v>0</v>
      </c>
      <c r="R50" s="20">
        <f t="shared" ref="R50" si="54">SUM(R49:R49)</f>
        <v>0</v>
      </c>
      <c r="S50" s="20">
        <f t="shared" ref="S50" si="55">SUM(S49:S49)</f>
        <v>0</v>
      </c>
      <c r="T50" s="20">
        <f t="shared" ref="T50" si="56">SUM(T49:T49)</f>
        <v>0</v>
      </c>
      <c r="U50" s="20">
        <f t="shared" ref="U50" si="57">SUM(U49:U49)</f>
        <v>0.06</v>
      </c>
      <c r="V50" s="40">
        <f t="shared" ref="V50" si="58">SUM(B50:U50)</f>
        <v>0.24</v>
      </c>
      <c r="W50" s="20">
        <f t="shared" ref="W50" si="59">V50/20</f>
        <v>1.2E-2</v>
      </c>
    </row>
    <row r="51" spans="1:23">
      <c r="A51" s="25" t="s">
        <v>1</v>
      </c>
      <c r="B51" s="18">
        <f>1/(1+3.5%)^B$12</f>
        <v>0.96618357487922713</v>
      </c>
      <c r="C51" s="18">
        <f t="shared" ref="C51:U51" si="60">1/(1+3.5%)^C$12</f>
        <v>0.93351070036640305</v>
      </c>
      <c r="D51" s="18">
        <f t="shared" si="60"/>
        <v>0.90194270566802237</v>
      </c>
      <c r="E51" s="18">
        <f t="shared" si="60"/>
        <v>0.87144222769857238</v>
      </c>
      <c r="F51" s="18">
        <f t="shared" si="60"/>
        <v>0.84197316685852419</v>
      </c>
      <c r="G51" s="18">
        <f t="shared" si="60"/>
        <v>0.81350064430775282</v>
      </c>
      <c r="H51" s="18">
        <f t="shared" si="60"/>
        <v>0.78599096068381913</v>
      </c>
      <c r="I51" s="18">
        <f t="shared" si="60"/>
        <v>0.75941155621625056</v>
      </c>
      <c r="J51" s="18">
        <f t="shared" si="60"/>
        <v>0.73373097218961414</v>
      </c>
      <c r="K51" s="18">
        <f t="shared" si="60"/>
        <v>0.70891881370977217</v>
      </c>
      <c r="L51" s="18">
        <f t="shared" si="60"/>
        <v>0.68494571372924851</v>
      </c>
      <c r="M51" s="18">
        <f t="shared" si="60"/>
        <v>0.66178329828912896</v>
      </c>
      <c r="N51" s="18">
        <f t="shared" si="60"/>
        <v>0.63940415293635666</v>
      </c>
      <c r="O51" s="18">
        <f t="shared" si="60"/>
        <v>0.61778179027667302</v>
      </c>
      <c r="P51" s="18">
        <f t="shared" si="60"/>
        <v>0.59689061862480497</v>
      </c>
      <c r="Q51" s="18">
        <f t="shared" si="60"/>
        <v>0.57670591171478747</v>
      </c>
      <c r="R51" s="18">
        <f t="shared" si="60"/>
        <v>0.55720377943457733</v>
      </c>
      <c r="S51" s="18">
        <f t="shared" si="60"/>
        <v>0.53836113955031628</v>
      </c>
      <c r="T51" s="18">
        <f t="shared" si="60"/>
        <v>0.52015569038677911</v>
      </c>
      <c r="U51" s="18">
        <f t="shared" si="60"/>
        <v>0.50256588443167061</v>
      </c>
      <c r="V51" s="39"/>
      <c r="W51" s="18"/>
    </row>
    <row r="52" spans="1:23">
      <c r="A52" s="27" t="s">
        <v>20</v>
      </c>
      <c r="B52" s="21">
        <f>B51*B50</f>
        <v>0</v>
      </c>
      <c r="C52" s="21">
        <f t="shared" ref="C52:U52" si="61">C51*C50</f>
        <v>0</v>
      </c>
      <c r="D52" s="21">
        <f t="shared" si="61"/>
        <v>0</v>
      </c>
      <c r="E52" s="21">
        <f t="shared" si="61"/>
        <v>0</v>
      </c>
      <c r="F52" s="21">
        <f t="shared" si="61"/>
        <v>5.0518390011511448E-2</v>
      </c>
      <c r="G52" s="21">
        <f t="shared" si="61"/>
        <v>0</v>
      </c>
      <c r="H52" s="21">
        <f t="shared" si="61"/>
        <v>0</v>
      </c>
      <c r="I52" s="21">
        <f t="shared" si="61"/>
        <v>0</v>
      </c>
      <c r="J52" s="21">
        <f t="shared" si="61"/>
        <v>0</v>
      </c>
      <c r="K52" s="21">
        <f t="shared" si="61"/>
        <v>4.2535128822586331E-2</v>
      </c>
      <c r="L52" s="21">
        <f t="shared" si="61"/>
        <v>0</v>
      </c>
      <c r="M52" s="21">
        <f t="shared" si="61"/>
        <v>0</v>
      </c>
      <c r="N52" s="21">
        <f t="shared" si="61"/>
        <v>0</v>
      </c>
      <c r="O52" s="21">
        <f t="shared" si="61"/>
        <v>0</v>
      </c>
      <c r="P52" s="21">
        <f t="shared" si="61"/>
        <v>3.5813437117488293E-2</v>
      </c>
      <c r="Q52" s="21">
        <f t="shared" si="61"/>
        <v>0</v>
      </c>
      <c r="R52" s="21">
        <f t="shared" si="61"/>
        <v>0</v>
      </c>
      <c r="S52" s="21">
        <f t="shared" si="61"/>
        <v>0</v>
      </c>
      <c r="T52" s="21">
        <f t="shared" si="61"/>
        <v>0</v>
      </c>
      <c r="U52" s="21">
        <f t="shared" si="61"/>
        <v>3.0153953065900234E-2</v>
      </c>
      <c r="V52" s="41">
        <f>SUM(B52:U52)</f>
        <v>0.15902090901748631</v>
      </c>
      <c r="W52" s="21"/>
    </row>
    <row r="53" spans="1:2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1:2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1:23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29"/>
      <c r="W55" s="14"/>
    </row>
    <row r="56" spans="1:2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1:2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1:23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1:23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1:2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1:2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1:23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</row>
    <row r="63" spans="1:2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1:23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</row>
    <row r="65" spans="1:23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</row>
    <row r="66" spans="1:23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</row>
    <row r="67" spans="1:23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</row>
    <row r="68" spans="1:23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</row>
    <row r="69" spans="1:23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</row>
    <row r="70" spans="1:23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</row>
    <row r="71" spans="1:23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1:23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</row>
    <row r="73" spans="1:23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</row>
    <row r="74" spans="1:23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</row>
    <row r="75" spans="1:23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1:23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</row>
    <row r="77" spans="1:23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</row>
    <row r="78" spans="1:23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</row>
    <row r="79" spans="1:23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</row>
    <row r="80" spans="1:23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</row>
    <row r="81" spans="22:23">
      <c r="V81" s="6"/>
      <c r="W81" s="6"/>
    </row>
    <row r="82" spans="22:23">
      <c r="V82" s="6"/>
      <c r="W82" s="6"/>
    </row>
    <row r="83" spans="22:23">
      <c r="V83" s="6"/>
      <c r="W83" s="6"/>
    </row>
    <row r="84" spans="22:23">
      <c r="V84" s="6"/>
      <c r="W84" s="6"/>
    </row>
    <row r="85" spans="22:23">
      <c r="V85" s="6"/>
      <c r="W85" s="6"/>
    </row>
    <row r="86" spans="22:23">
      <c r="V86" s="6"/>
      <c r="W86" s="6"/>
    </row>
    <row r="87" spans="22:23">
      <c r="V87" s="6"/>
      <c r="W87" s="6"/>
    </row>
    <row r="88" spans="22:23">
      <c r="V88" s="6"/>
      <c r="W88" s="6"/>
    </row>
    <row r="89" spans="22:23">
      <c r="V89" s="6"/>
      <c r="W89" s="6"/>
    </row>
    <row r="90" spans="22:23">
      <c r="V90" s="6"/>
      <c r="W90" s="6"/>
    </row>
    <row r="91" spans="22:23">
      <c r="V91" s="6"/>
      <c r="W91" s="6"/>
    </row>
    <row r="92" spans="22:23">
      <c r="V92" s="6"/>
      <c r="W92" s="6"/>
    </row>
    <row r="93" spans="22:23">
      <c r="V93" s="6"/>
      <c r="W93" s="6"/>
    </row>
    <row r="94" spans="22:23">
      <c r="V94" s="6"/>
      <c r="W94" s="6"/>
    </row>
    <row r="95" spans="22:23">
      <c r="V95" s="6"/>
      <c r="W95" s="6"/>
    </row>
    <row r="96" spans="22:23">
      <c r="V96" s="6"/>
      <c r="W96" s="6"/>
    </row>
    <row r="97" spans="22:23">
      <c r="V97" s="6"/>
      <c r="W97" s="6"/>
    </row>
    <row r="98" spans="22:23">
      <c r="V98" s="6"/>
      <c r="W98" s="6"/>
    </row>
    <row r="99" spans="22:23">
      <c r="V99" s="6"/>
      <c r="W99" s="6"/>
    </row>
    <row r="100" spans="22:23">
      <c r="V100" s="6"/>
      <c r="W100" s="6"/>
    </row>
    <row r="101" spans="22:23">
      <c r="V101" s="6"/>
      <c r="W101" s="6"/>
    </row>
    <row r="102" spans="22:23">
      <c r="V102" s="6"/>
      <c r="W102" s="6"/>
    </row>
    <row r="103" spans="22:23">
      <c r="V103" s="6"/>
      <c r="W103" s="6"/>
    </row>
    <row r="104" spans="22:23">
      <c r="V104" s="6"/>
      <c r="W104" s="6"/>
    </row>
    <row r="105" spans="22:23">
      <c r="V105" s="6"/>
      <c r="W105" s="6"/>
    </row>
    <row r="106" spans="22:23">
      <c r="V106" s="6"/>
      <c r="W106" s="6"/>
    </row>
    <row r="107" spans="22:23">
      <c r="V107" s="6"/>
      <c r="W107" s="6"/>
    </row>
    <row r="108" spans="22:23">
      <c r="V108" s="6"/>
      <c r="W108" s="6"/>
    </row>
    <row r="109" spans="22:23">
      <c r="V109" s="6"/>
      <c r="W109" s="6"/>
    </row>
    <row r="110" spans="22:23">
      <c r="V110" s="6"/>
      <c r="W110" s="6"/>
    </row>
    <row r="111" spans="22:23">
      <c r="V111" s="6"/>
      <c r="W111" s="6"/>
    </row>
    <row r="112" spans="22:23">
      <c r="V112" s="6"/>
      <c r="W112" s="6"/>
    </row>
    <row r="113" spans="22:23">
      <c r="V113" s="6"/>
      <c r="W113" s="6"/>
    </row>
    <row r="114" spans="22:23">
      <c r="V114" s="6"/>
      <c r="W114" s="6"/>
    </row>
    <row r="115" spans="22:23">
      <c r="V115" s="6"/>
      <c r="W115" s="6"/>
    </row>
    <row r="116" spans="22:23">
      <c r="V116" s="6"/>
      <c r="W116" s="6"/>
    </row>
    <row r="117" spans="22:23">
      <c r="V117" s="6"/>
      <c r="W117" s="6"/>
    </row>
    <row r="118" spans="22:23">
      <c r="V118" s="6"/>
      <c r="W118" s="6"/>
    </row>
    <row r="119" spans="22:23">
      <c r="V119" s="6"/>
      <c r="W119" s="6"/>
    </row>
    <row r="120" spans="22:23">
      <c r="V120" s="6"/>
      <c r="W120" s="6"/>
    </row>
    <row r="121" spans="22:23">
      <c r="V121" s="6"/>
      <c r="W121" s="6"/>
    </row>
    <row r="122" spans="22:23">
      <c r="V122" s="6"/>
      <c r="W122" s="6"/>
    </row>
    <row r="123" spans="22:23">
      <c r="V123" s="6"/>
      <c r="W123" s="6"/>
    </row>
    <row r="124" spans="22:23">
      <c r="V124" s="6"/>
      <c r="W124" s="6"/>
    </row>
    <row r="125" spans="22:23">
      <c r="V125" s="6"/>
      <c r="W125" s="6"/>
    </row>
    <row r="126" spans="22:23">
      <c r="V126" s="6"/>
      <c r="W126" s="6"/>
    </row>
    <row r="127" spans="22:23">
      <c r="V127" s="6"/>
      <c r="W127" s="6"/>
    </row>
    <row r="128" spans="22:23">
      <c r="V128" s="6"/>
      <c r="W128" s="6"/>
    </row>
    <row r="129" spans="22:23">
      <c r="V129" s="6"/>
      <c r="W129" s="6"/>
    </row>
    <row r="130" spans="22:23">
      <c r="V130" s="6"/>
      <c r="W130" s="6"/>
    </row>
    <row r="131" spans="22:23">
      <c r="V131" s="6"/>
      <c r="W131" s="6"/>
    </row>
    <row r="132" spans="22:23">
      <c r="V132" s="6"/>
      <c r="W132" s="6"/>
    </row>
    <row r="133" spans="22:23">
      <c r="V133" s="6"/>
      <c r="W133" s="6"/>
    </row>
    <row r="134" spans="22:23">
      <c r="V134" s="6"/>
      <c r="W134" s="6"/>
    </row>
    <row r="135" spans="22:23">
      <c r="V135" s="6"/>
      <c r="W135" s="6"/>
    </row>
    <row r="136" spans="22:23">
      <c r="V136" s="6"/>
      <c r="W136" s="6"/>
    </row>
    <row r="137" spans="22:23">
      <c r="V137" s="6"/>
      <c r="W137" s="6"/>
    </row>
    <row r="138" spans="22:23">
      <c r="V138" s="6"/>
      <c r="W138" s="6"/>
    </row>
    <row r="139" spans="22:23">
      <c r="V139" s="6"/>
      <c r="W139" s="6"/>
    </row>
    <row r="140" spans="22:23">
      <c r="V140" s="6"/>
      <c r="W140" s="6"/>
    </row>
    <row r="141" spans="22:23">
      <c r="V141" s="6"/>
      <c r="W141" s="6"/>
    </row>
    <row r="142" spans="22:23">
      <c r="V142" s="6"/>
      <c r="W142" s="6"/>
    </row>
    <row r="143" spans="22:23">
      <c r="V143" s="6"/>
      <c r="W143" s="6"/>
    </row>
    <row r="144" spans="22:23">
      <c r="V144" s="6"/>
      <c r="W144" s="6"/>
    </row>
    <row r="145" spans="22:23">
      <c r="V145" s="6"/>
      <c r="W145" s="6"/>
    </row>
    <row r="146" spans="22:23">
      <c r="V146" s="6"/>
      <c r="W146" s="6"/>
    </row>
    <row r="147" spans="22:23">
      <c r="V147" s="6"/>
      <c r="W147" s="6"/>
    </row>
    <row r="148" spans="22:23">
      <c r="V148" s="6"/>
      <c r="W148" s="6"/>
    </row>
    <row r="149" spans="22:23">
      <c r="V149" s="6"/>
      <c r="W149" s="6"/>
    </row>
    <row r="150" spans="22:23">
      <c r="V150" s="6"/>
      <c r="W150" s="6"/>
    </row>
    <row r="151" spans="22:23">
      <c r="V151" s="6"/>
      <c r="W151" s="6"/>
    </row>
    <row r="152" spans="22:23">
      <c r="V152" s="6"/>
      <c r="W152" s="6"/>
    </row>
    <row r="153" spans="22:23">
      <c r="V153" s="6"/>
      <c r="W153" s="6"/>
    </row>
    <row r="154" spans="22:23">
      <c r="V154" s="6"/>
      <c r="W154" s="6"/>
    </row>
    <row r="155" spans="22:23">
      <c r="V155" s="6"/>
      <c r="W155" s="6"/>
    </row>
    <row r="156" spans="22:23">
      <c r="V156" s="6"/>
      <c r="W156" s="6"/>
    </row>
    <row r="157" spans="22:23">
      <c r="V157" s="6"/>
      <c r="W157" s="6"/>
    </row>
    <row r="158" spans="22:23">
      <c r="V158" s="6"/>
      <c r="W158" s="6"/>
    </row>
    <row r="159" spans="22:23">
      <c r="V159" s="6"/>
      <c r="W159" s="6"/>
    </row>
    <row r="160" spans="22:23">
      <c r="V160" s="6"/>
      <c r="W160" s="6"/>
    </row>
    <row r="161" spans="22:23">
      <c r="V161" s="6"/>
      <c r="W161" s="6"/>
    </row>
    <row r="162" spans="22:23">
      <c r="V162" s="6"/>
      <c r="W162" s="6"/>
    </row>
    <row r="163" spans="22:23">
      <c r="V163" s="6"/>
      <c r="W163" s="6"/>
    </row>
    <row r="164" spans="22:23">
      <c r="V164" s="6"/>
      <c r="W164" s="6"/>
    </row>
    <row r="165" spans="22:23">
      <c r="V165" s="6"/>
      <c r="W165" s="6"/>
    </row>
  </sheetData>
  <sheetProtection password="8725" sheet="1" objects="1" scenarios="1"/>
  <mergeCells count="12">
    <mergeCell ref="A2:W2"/>
    <mergeCell ref="V26:V27"/>
    <mergeCell ref="W26:W27"/>
    <mergeCell ref="V41:V42"/>
    <mergeCell ref="W41:W42"/>
    <mergeCell ref="A3:X3"/>
    <mergeCell ref="A5:F5"/>
    <mergeCell ref="V11:V12"/>
    <mergeCell ref="W11:W12"/>
    <mergeCell ref="A4:F4"/>
    <mergeCell ref="G5:I5"/>
    <mergeCell ref="G4:I4"/>
  </mergeCells>
  <pageMargins left="0.25" right="0.25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Assumptions and Calculations</vt:lpstr>
      <vt:lpstr>'Assumptions and Calculations'!Print_Area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M291374</cp:lastModifiedBy>
  <dcterms:created xsi:type="dcterms:W3CDTF">2010-11-05T07:40:47Z</dcterms:created>
  <dcterms:modified xsi:type="dcterms:W3CDTF">2012-07-19T07:55:29Z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1706888049</vt:i4>
  </property>
  <property fmtid="{D5CDD505-2E9C-101B-9397-08002B2CF9AE}" pid="4" name="_EmailSubject">
    <vt:lpwstr/>
  </property>
  <property fmtid="{D5CDD505-2E9C-101B-9397-08002B2CF9AE}" pid="5" name="_AuthorEmail">
    <vt:lpwstr>Carolyn.Worfolk@naturalengland.org.uk</vt:lpwstr>
  </property>
  <property fmtid="{D5CDD505-2E9C-101B-9397-08002B2CF9AE}" pid="6" name="_AuthorEmailDisplayName">
    <vt:lpwstr>Worfolk, Carolyn (NE)</vt:lpwstr>
  </property>
  <property fmtid="{D5CDD505-2E9C-101B-9397-08002B2CF9AE}" pid="7" name="_ReviewingToolsShownOnce">
    <vt:lpwstr/>
  </property>
</Properties>
</file>