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35" windowWidth="15225" windowHeight="8025" tabRatio="598"/>
  </bookViews>
  <sheets>
    <sheet name="Contents" sheetId="6" r:id="rId1"/>
    <sheet name="1. PV Landings" sheetId="1" r:id="rId2"/>
    <sheet name="2. Balanced Seas rMCZ Impacts" sheetId="2" r:id="rId3"/>
    <sheet name="3.FindingSanctuary rMCZ Impacts" sheetId="3" r:id="rId4"/>
    <sheet name="4. ISCZ rMCZ Impacts" sheetId="4" r:id="rId5"/>
    <sheet name="5. Net Gain rMCZ Impacts" sheetId="5" r:id="rId6"/>
    <sheet name="6. BE Assumptions" sheetId="7" r:id="rId7"/>
  </sheets>
  <calcPr calcId="125725"/>
</workbook>
</file>

<file path=xl/calcChain.xml><?xml version="1.0" encoding="utf-8"?>
<calcChain xmlns="http://schemas.openxmlformats.org/spreadsheetml/2006/main">
  <c r="C105" i="1"/>
  <c r="D105"/>
  <c r="E105"/>
  <c r="F105"/>
  <c r="G105"/>
  <c r="H105"/>
  <c r="I105"/>
  <c r="J105"/>
  <c r="K105"/>
  <c r="L105"/>
  <c r="M105"/>
  <c r="N105"/>
  <c r="O105"/>
  <c r="P105"/>
  <c r="Q105"/>
  <c r="R105"/>
  <c r="S105"/>
  <c r="T105"/>
  <c r="U105"/>
  <c r="B105"/>
  <c r="C94"/>
  <c r="D94"/>
  <c r="E94"/>
  <c r="F94"/>
  <c r="G94"/>
  <c r="H94"/>
  <c r="I94"/>
  <c r="J94"/>
  <c r="K94"/>
  <c r="L94"/>
  <c r="M94"/>
  <c r="N94"/>
  <c r="O94"/>
  <c r="P94"/>
  <c r="Q94"/>
  <c r="R94"/>
  <c r="S94"/>
  <c r="T94"/>
  <c r="U94"/>
  <c r="B94"/>
  <c r="C72"/>
  <c r="D72"/>
  <c r="E72"/>
  <c r="F72"/>
  <c r="G72"/>
  <c r="H72"/>
  <c r="I72"/>
  <c r="J72"/>
  <c r="K72"/>
  <c r="L72"/>
  <c r="M72"/>
  <c r="N72"/>
  <c r="O72"/>
  <c r="P72"/>
  <c r="Q72"/>
  <c r="R72"/>
  <c r="S72"/>
  <c r="T72"/>
  <c r="U72"/>
  <c r="B72"/>
  <c r="C46"/>
  <c r="D46"/>
  <c r="E46"/>
  <c r="F46"/>
  <c r="G46"/>
  <c r="H46"/>
  <c r="I46"/>
  <c r="J46"/>
  <c r="K46"/>
  <c r="L46"/>
  <c r="M46"/>
  <c r="N46"/>
  <c r="O46"/>
  <c r="P46"/>
  <c r="Q46"/>
  <c r="R46"/>
  <c r="S46"/>
  <c r="T46"/>
  <c r="U46"/>
  <c r="B46"/>
  <c r="T35"/>
  <c r="U35"/>
  <c r="C35"/>
  <c r="D35"/>
  <c r="E35"/>
  <c r="F35"/>
  <c r="G35"/>
  <c r="H35"/>
  <c r="I35"/>
  <c r="J35"/>
  <c r="K35"/>
  <c r="L35"/>
  <c r="M35"/>
  <c r="N35"/>
  <c r="O35"/>
  <c r="P35"/>
  <c r="Q35"/>
  <c r="R35"/>
  <c r="S35"/>
  <c r="B35"/>
  <c r="C13"/>
  <c r="D13"/>
  <c r="E13"/>
  <c r="F13"/>
  <c r="G13"/>
  <c r="H13"/>
  <c r="I13"/>
  <c r="J13"/>
  <c r="K13"/>
  <c r="L13"/>
  <c r="M13"/>
  <c r="N13"/>
  <c r="O13"/>
  <c r="P13"/>
  <c r="Q13"/>
  <c r="R13"/>
  <c r="S13"/>
  <c r="T13"/>
  <c r="U13"/>
  <c r="B13"/>
  <c r="G23" i="2"/>
  <c r="L10"/>
  <c r="L19" l="1"/>
  <c r="K19"/>
  <c r="L16"/>
  <c r="K16"/>
  <c r="L18"/>
  <c r="K18"/>
  <c r="L17"/>
  <c r="K17"/>
  <c r="L15"/>
  <c r="K15"/>
  <c r="L14"/>
  <c r="K14"/>
  <c r="L13"/>
  <c r="K13"/>
  <c r="L12"/>
  <c r="K12"/>
  <c r="L11"/>
  <c r="K11"/>
  <c r="K10"/>
  <c r="L9"/>
  <c r="L21" s="1"/>
  <c r="K9"/>
  <c r="L25" i="5"/>
  <c r="K25"/>
  <c r="L24"/>
  <c r="K24"/>
  <c r="L23"/>
  <c r="K23"/>
  <c r="L22"/>
  <c r="K22"/>
  <c r="L21"/>
  <c r="K21"/>
  <c r="L20"/>
  <c r="K20"/>
  <c r="L19"/>
  <c r="K19"/>
  <c r="L18"/>
  <c r="K18"/>
  <c r="L17"/>
  <c r="K17"/>
  <c r="L16"/>
  <c r="K16"/>
  <c r="L15"/>
  <c r="K15"/>
  <c r="L14"/>
  <c r="K14"/>
  <c r="L13"/>
  <c r="K13"/>
  <c r="L12"/>
  <c r="K12"/>
  <c r="L11"/>
  <c r="K11"/>
  <c r="L10"/>
  <c r="K10"/>
  <c r="L9"/>
  <c r="K9"/>
  <c r="L23" i="4"/>
  <c r="K23"/>
  <c r="L22"/>
  <c r="K22"/>
  <c r="L21"/>
  <c r="K21"/>
  <c r="L20"/>
  <c r="K20"/>
  <c r="L19"/>
  <c r="K19"/>
  <c r="L18"/>
  <c r="K18"/>
  <c r="L17"/>
  <c r="K17"/>
  <c r="L16"/>
  <c r="K16"/>
  <c r="L15"/>
  <c r="K15"/>
  <c r="L14"/>
  <c r="K14"/>
  <c r="L13"/>
  <c r="K13"/>
  <c r="L12"/>
  <c r="K12"/>
  <c r="L11"/>
  <c r="K11"/>
  <c r="L10"/>
  <c r="K10"/>
  <c r="L9"/>
  <c r="K9"/>
  <c r="L20" i="3"/>
  <c r="I22" i="2"/>
  <c r="J22" s="1"/>
  <c r="J23"/>
  <c r="I23"/>
  <c r="H23"/>
  <c r="F23"/>
  <c r="E23"/>
  <c r="H22"/>
  <c r="G22"/>
  <c r="F22"/>
  <c r="E22"/>
  <c r="D23"/>
  <c r="D22"/>
  <c r="C23"/>
  <c r="B23"/>
  <c r="C22"/>
  <c r="B22"/>
  <c r="C28" i="5"/>
  <c r="D28"/>
  <c r="E28"/>
  <c r="F28"/>
  <c r="G28"/>
  <c r="H28"/>
  <c r="I28"/>
  <c r="J28"/>
  <c r="B28"/>
  <c r="C26" i="4"/>
  <c r="D26"/>
  <c r="E26"/>
  <c r="F26"/>
  <c r="G26"/>
  <c r="H26"/>
  <c r="I26"/>
  <c r="J26"/>
  <c r="B26"/>
  <c r="K21" i="2" l="1"/>
  <c r="K22" s="1"/>
  <c r="L23"/>
  <c r="L22"/>
  <c r="G10" i="5"/>
  <c r="G27" s="1"/>
  <c r="G11"/>
  <c r="G12"/>
  <c r="G13"/>
  <c r="G14"/>
  <c r="G15"/>
  <c r="G16"/>
  <c r="G17"/>
  <c r="G18"/>
  <c r="G19"/>
  <c r="G20"/>
  <c r="G21"/>
  <c r="G22"/>
  <c r="G23"/>
  <c r="G24"/>
  <c r="G25"/>
  <c r="G9"/>
  <c r="M10"/>
  <c r="M11"/>
  <c r="M12"/>
  <c r="M13"/>
  <c r="M14"/>
  <c r="M15"/>
  <c r="M16"/>
  <c r="M17"/>
  <c r="M18"/>
  <c r="M19"/>
  <c r="M20"/>
  <c r="M21"/>
  <c r="M22"/>
  <c r="M23"/>
  <c r="M24"/>
  <c r="M25"/>
  <c r="M9"/>
  <c r="J10"/>
  <c r="J11"/>
  <c r="J12"/>
  <c r="J13"/>
  <c r="J14"/>
  <c r="J15"/>
  <c r="J16"/>
  <c r="J17"/>
  <c r="J18"/>
  <c r="J19"/>
  <c r="J20"/>
  <c r="J21"/>
  <c r="J22"/>
  <c r="J23"/>
  <c r="J24"/>
  <c r="J25"/>
  <c r="J9"/>
  <c r="I10"/>
  <c r="I11"/>
  <c r="I12"/>
  <c r="I13"/>
  <c r="I14"/>
  <c r="I15"/>
  <c r="I16"/>
  <c r="I17"/>
  <c r="I18"/>
  <c r="I19"/>
  <c r="I20"/>
  <c r="I21"/>
  <c r="I22"/>
  <c r="I23"/>
  <c r="I24"/>
  <c r="I25"/>
  <c r="I9"/>
  <c r="H10"/>
  <c r="H11"/>
  <c r="H12"/>
  <c r="H13"/>
  <c r="H14"/>
  <c r="H15"/>
  <c r="H16"/>
  <c r="H17"/>
  <c r="H18"/>
  <c r="H19"/>
  <c r="H20"/>
  <c r="H21"/>
  <c r="H22"/>
  <c r="H23"/>
  <c r="H24"/>
  <c r="H25"/>
  <c r="H9"/>
  <c r="C27"/>
  <c r="D27"/>
  <c r="E27"/>
  <c r="F27"/>
  <c r="I27"/>
  <c r="J27"/>
  <c r="L27"/>
  <c r="L28" s="1"/>
  <c r="B27"/>
  <c r="D10"/>
  <c r="D11"/>
  <c r="D12"/>
  <c r="D13"/>
  <c r="D14"/>
  <c r="D15"/>
  <c r="D16"/>
  <c r="D17"/>
  <c r="D18"/>
  <c r="D19"/>
  <c r="D20"/>
  <c r="D21"/>
  <c r="D22"/>
  <c r="D23"/>
  <c r="D24"/>
  <c r="D25"/>
  <c r="D9"/>
  <c r="M10" i="4"/>
  <c r="M14"/>
  <c r="M15"/>
  <c r="M16"/>
  <c r="M17"/>
  <c r="M18"/>
  <c r="M19"/>
  <c r="M20"/>
  <c r="M21"/>
  <c r="M22"/>
  <c r="M23"/>
  <c r="M9"/>
  <c r="J10"/>
  <c r="J14"/>
  <c r="J15"/>
  <c r="J16"/>
  <c r="J17"/>
  <c r="J18"/>
  <c r="J19"/>
  <c r="J20"/>
  <c r="J21"/>
  <c r="J22"/>
  <c r="J23"/>
  <c r="J9"/>
  <c r="I13"/>
  <c r="I12"/>
  <c r="I11"/>
  <c r="J11" s="1"/>
  <c r="H12"/>
  <c r="H13"/>
  <c r="M13" s="1"/>
  <c r="H11"/>
  <c r="G10"/>
  <c r="G11"/>
  <c r="G12"/>
  <c r="G13"/>
  <c r="G14"/>
  <c r="G15"/>
  <c r="G16"/>
  <c r="G17"/>
  <c r="G18"/>
  <c r="G19"/>
  <c r="G20"/>
  <c r="G21"/>
  <c r="G22"/>
  <c r="G23"/>
  <c r="G25"/>
  <c r="G9"/>
  <c r="F25"/>
  <c r="E25"/>
  <c r="C25"/>
  <c r="B25"/>
  <c r="D10"/>
  <c r="D25" s="1"/>
  <c r="D11"/>
  <c r="D12"/>
  <c r="D13"/>
  <c r="D14"/>
  <c r="D15"/>
  <c r="D16"/>
  <c r="D17"/>
  <c r="D18"/>
  <c r="D19"/>
  <c r="D20"/>
  <c r="D21"/>
  <c r="D22"/>
  <c r="D23"/>
  <c r="D9"/>
  <c r="M10" i="3"/>
  <c r="M11"/>
  <c r="M12"/>
  <c r="M17"/>
  <c r="M18"/>
  <c r="M19"/>
  <c r="M23"/>
  <c r="M24"/>
  <c r="M27"/>
  <c r="M28"/>
  <c r="M29"/>
  <c r="M30"/>
  <c r="M31"/>
  <c r="M32"/>
  <c r="M33"/>
  <c r="M34"/>
  <c r="M35"/>
  <c r="M39"/>
  <c r="M40"/>
  <c r="M41"/>
  <c r="M42"/>
  <c r="M47"/>
  <c r="M50"/>
  <c r="M53"/>
  <c r="M54"/>
  <c r="M55"/>
  <c r="M56"/>
  <c r="M59"/>
  <c r="M60"/>
  <c r="M61"/>
  <c r="M62"/>
  <c r="M63"/>
  <c r="M65"/>
  <c r="M9"/>
  <c r="J10"/>
  <c r="J11"/>
  <c r="J12"/>
  <c r="J17"/>
  <c r="J18"/>
  <c r="J19"/>
  <c r="J23"/>
  <c r="J24"/>
  <c r="J27"/>
  <c r="J28"/>
  <c r="J29"/>
  <c r="J30"/>
  <c r="J31"/>
  <c r="J32"/>
  <c r="J33"/>
  <c r="J34"/>
  <c r="J35"/>
  <c r="J39"/>
  <c r="J40"/>
  <c r="J41"/>
  <c r="J42"/>
  <c r="J47"/>
  <c r="J50"/>
  <c r="J53"/>
  <c r="J54"/>
  <c r="J55"/>
  <c r="J56"/>
  <c r="J59"/>
  <c r="J60"/>
  <c r="J61"/>
  <c r="J62"/>
  <c r="J63"/>
  <c r="J65"/>
  <c r="J9"/>
  <c r="G10"/>
  <c r="G11"/>
  <c r="G12"/>
  <c r="G13"/>
  <c r="G15"/>
  <c r="G17"/>
  <c r="G18"/>
  <c r="G19"/>
  <c r="G20"/>
  <c r="G21"/>
  <c r="G22"/>
  <c r="G23"/>
  <c r="G24"/>
  <c r="G25"/>
  <c r="G27"/>
  <c r="G28"/>
  <c r="G29"/>
  <c r="G30"/>
  <c r="G31"/>
  <c r="G32"/>
  <c r="G33"/>
  <c r="G34"/>
  <c r="G35"/>
  <c r="G36"/>
  <c r="G37"/>
  <c r="G38"/>
  <c r="G39"/>
  <c r="G40"/>
  <c r="G41"/>
  <c r="G42"/>
  <c r="G43"/>
  <c r="G45"/>
  <c r="G46"/>
  <c r="G47"/>
  <c r="G48"/>
  <c r="G49"/>
  <c r="G50"/>
  <c r="G51"/>
  <c r="G52"/>
  <c r="G53"/>
  <c r="G54"/>
  <c r="G55"/>
  <c r="G56"/>
  <c r="G57"/>
  <c r="G59"/>
  <c r="G60"/>
  <c r="G61"/>
  <c r="G62"/>
  <c r="G63"/>
  <c r="G64"/>
  <c r="G65"/>
  <c r="G9"/>
  <c r="I64"/>
  <c r="L64" s="1"/>
  <c r="H64"/>
  <c r="K64" s="1"/>
  <c r="M64" s="1"/>
  <c r="I58"/>
  <c r="J58" s="1"/>
  <c r="H58"/>
  <c r="F58"/>
  <c r="L58" s="1"/>
  <c r="E58"/>
  <c r="K58" s="1"/>
  <c r="M58" s="1"/>
  <c r="I57"/>
  <c r="L57" s="1"/>
  <c r="H57"/>
  <c r="K57" s="1"/>
  <c r="I52"/>
  <c r="L52" s="1"/>
  <c r="H52"/>
  <c r="K52" s="1"/>
  <c r="I51"/>
  <c r="L51" s="1"/>
  <c r="H51"/>
  <c r="K51" s="1"/>
  <c r="I49"/>
  <c r="L49" s="1"/>
  <c r="H49"/>
  <c r="K49" s="1"/>
  <c r="I48"/>
  <c r="L48" s="1"/>
  <c r="H48"/>
  <c r="K48" s="1"/>
  <c r="M48" s="1"/>
  <c r="I46"/>
  <c r="L46" s="1"/>
  <c r="H46"/>
  <c r="K46" s="1"/>
  <c r="M46" s="1"/>
  <c r="I45"/>
  <c r="L45" s="1"/>
  <c r="H45"/>
  <c r="K45" s="1"/>
  <c r="I44"/>
  <c r="J44" s="1"/>
  <c r="H44"/>
  <c r="F44"/>
  <c r="L44" s="1"/>
  <c r="E44"/>
  <c r="K44" s="1"/>
  <c r="M44" s="1"/>
  <c r="I43"/>
  <c r="L43" s="1"/>
  <c r="H43"/>
  <c r="K43" s="1"/>
  <c r="I38"/>
  <c r="L38" s="1"/>
  <c r="H38"/>
  <c r="K38" s="1"/>
  <c r="M38" s="1"/>
  <c r="I37"/>
  <c r="L37" s="1"/>
  <c r="H37"/>
  <c r="K37" s="1"/>
  <c r="I36"/>
  <c r="L36" s="1"/>
  <c r="H36"/>
  <c r="K36" s="1"/>
  <c r="M36" s="1"/>
  <c r="I26"/>
  <c r="J26" s="1"/>
  <c r="H26"/>
  <c r="F26"/>
  <c r="L26" s="1"/>
  <c r="E26"/>
  <c r="K26" s="1"/>
  <c r="M26" s="1"/>
  <c r="I25"/>
  <c r="L25" s="1"/>
  <c r="H25"/>
  <c r="K25" s="1"/>
  <c r="I22"/>
  <c r="L22" s="1"/>
  <c r="H22"/>
  <c r="K22" s="1"/>
  <c r="I21"/>
  <c r="L21" s="1"/>
  <c r="H21"/>
  <c r="K21" s="1"/>
  <c r="H20"/>
  <c r="K20" s="1"/>
  <c r="M20" s="1"/>
  <c r="H16"/>
  <c r="F16"/>
  <c r="E16"/>
  <c r="K16" s="1"/>
  <c r="I15"/>
  <c r="L15" s="1"/>
  <c r="H15"/>
  <c r="K15" s="1"/>
  <c r="M15" s="1"/>
  <c r="I14"/>
  <c r="H14"/>
  <c r="J14" s="1"/>
  <c r="F14"/>
  <c r="L14" s="1"/>
  <c r="E14"/>
  <c r="K14" s="1"/>
  <c r="M14" s="1"/>
  <c r="I13"/>
  <c r="H13"/>
  <c r="K13" s="1"/>
  <c r="M10" i="2"/>
  <c r="M11"/>
  <c r="M12"/>
  <c r="M13"/>
  <c r="M14"/>
  <c r="M15"/>
  <c r="M16"/>
  <c r="M17"/>
  <c r="M18"/>
  <c r="M19"/>
  <c r="M9"/>
  <c r="J21"/>
  <c r="J10"/>
  <c r="J11"/>
  <c r="J12"/>
  <c r="J13"/>
  <c r="J14"/>
  <c r="J15"/>
  <c r="J16"/>
  <c r="J17"/>
  <c r="J18"/>
  <c r="J19"/>
  <c r="J9"/>
  <c r="I21"/>
  <c r="I19"/>
  <c r="I18"/>
  <c r="I15"/>
  <c r="I14"/>
  <c r="I13"/>
  <c r="I11"/>
  <c r="I10"/>
  <c r="I9"/>
  <c r="H21"/>
  <c r="H19"/>
  <c r="H18"/>
  <c r="H17"/>
  <c r="H15"/>
  <c r="H14"/>
  <c r="H13"/>
  <c r="H11"/>
  <c r="H10"/>
  <c r="H9"/>
  <c r="F21"/>
  <c r="D21"/>
  <c r="D10"/>
  <c r="D11"/>
  <c r="D12"/>
  <c r="D13"/>
  <c r="D14"/>
  <c r="D15"/>
  <c r="D16"/>
  <c r="D17"/>
  <c r="D18"/>
  <c r="D19"/>
  <c r="D9"/>
  <c r="C21"/>
  <c r="B21"/>
  <c r="E21"/>
  <c r="G10"/>
  <c r="G11"/>
  <c r="G12"/>
  <c r="G13"/>
  <c r="G14"/>
  <c r="G15"/>
  <c r="G16"/>
  <c r="G17"/>
  <c r="G18"/>
  <c r="G19"/>
  <c r="G9"/>
  <c r="F19"/>
  <c r="F18"/>
  <c r="E19"/>
  <c r="E18"/>
  <c r="E13"/>
  <c r="E9"/>
  <c r="M43" i="3" l="1"/>
  <c r="M45"/>
  <c r="M49"/>
  <c r="M51"/>
  <c r="M21"/>
  <c r="M25"/>
  <c r="M37"/>
  <c r="M57"/>
  <c r="M22"/>
  <c r="M52"/>
  <c r="L13"/>
  <c r="J64"/>
  <c r="J52"/>
  <c r="J48"/>
  <c r="J46"/>
  <c r="J38"/>
  <c r="J36"/>
  <c r="J22"/>
  <c r="J20"/>
  <c r="I16"/>
  <c r="I67" s="1"/>
  <c r="I68" s="1"/>
  <c r="G58"/>
  <c r="G44"/>
  <c r="G26"/>
  <c r="G16"/>
  <c r="G67" s="1"/>
  <c r="G68" s="1"/>
  <c r="G14"/>
  <c r="J57"/>
  <c r="J51"/>
  <c r="J49"/>
  <c r="J45"/>
  <c r="J43"/>
  <c r="J37"/>
  <c r="J25"/>
  <c r="J21"/>
  <c r="J15"/>
  <c r="J13"/>
  <c r="K23" i="2"/>
  <c r="M23" s="1"/>
  <c r="M21"/>
  <c r="L24"/>
  <c r="M22"/>
  <c r="M27" i="5"/>
  <c r="K25" i="4"/>
  <c r="K26" s="1"/>
  <c r="M12"/>
  <c r="M11"/>
  <c r="J12"/>
  <c r="J25" s="1"/>
  <c r="J13"/>
  <c r="L25"/>
  <c r="L26" s="1"/>
  <c r="I25"/>
  <c r="K27" i="5"/>
  <c r="K28" s="1"/>
  <c r="H27"/>
  <c r="H25" i="4"/>
  <c r="F67" i="3"/>
  <c r="F68" s="1"/>
  <c r="E67"/>
  <c r="E68" s="1"/>
  <c r="H67"/>
  <c r="H68" s="1"/>
  <c r="G21" i="2"/>
  <c r="M13" i="3" l="1"/>
  <c r="J16"/>
  <c r="L16"/>
  <c r="M16" s="1"/>
  <c r="K24" i="2"/>
  <c r="M24" s="1"/>
  <c r="M28" i="5"/>
  <c r="M25" i="4"/>
  <c r="M26" s="1"/>
  <c r="M67" i="3"/>
  <c r="J67"/>
  <c r="J68" s="1"/>
  <c r="K67"/>
  <c r="K68" s="1"/>
  <c r="V13" i="1"/>
  <c r="W13" s="1"/>
  <c r="L67" i="3" l="1"/>
  <c r="L68" s="1"/>
  <c r="M68" s="1"/>
  <c r="C131" i="1"/>
  <c r="F131"/>
  <c r="J131"/>
  <c r="J134" s="1"/>
  <c r="J135" s="1"/>
  <c r="N131"/>
  <c r="R131"/>
  <c r="R134" s="1"/>
  <c r="R135" s="1"/>
  <c r="B131"/>
  <c r="D131"/>
  <c r="D134" s="1"/>
  <c r="D135" s="1"/>
  <c r="H131"/>
  <c r="L131"/>
  <c r="L134" s="1"/>
  <c r="L135" s="1"/>
  <c r="P131"/>
  <c r="T131"/>
  <c r="T134" s="1"/>
  <c r="T135" s="1"/>
  <c r="U131"/>
  <c r="S131"/>
  <c r="Q131"/>
  <c r="O131"/>
  <c r="O134" s="1"/>
  <c r="O135" s="1"/>
  <c r="M131"/>
  <c r="K131"/>
  <c r="I131"/>
  <c r="G131"/>
  <c r="G134" s="1"/>
  <c r="G135" s="1"/>
  <c r="E131"/>
  <c r="C153"/>
  <c r="C156" s="1"/>
  <c r="C157" s="1"/>
  <c r="D153"/>
  <c r="E153"/>
  <c r="F153"/>
  <c r="F156" s="1"/>
  <c r="F157" s="1"/>
  <c r="G153"/>
  <c r="G156" s="1"/>
  <c r="G157" s="1"/>
  <c r="H153"/>
  <c r="H156" s="1"/>
  <c r="H157" s="1"/>
  <c r="I153"/>
  <c r="I156" s="1"/>
  <c r="I157" s="1"/>
  <c r="J153"/>
  <c r="J156" s="1"/>
  <c r="J157" s="1"/>
  <c r="K153"/>
  <c r="K156" s="1"/>
  <c r="K157" s="1"/>
  <c r="L153"/>
  <c r="M153"/>
  <c r="M156" s="1"/>
  <c r="M157" s="1"/>
  <c r="N153"/>
  <c r="N156" s="1"/>
  <c r="N157" s="1"/>
  <c r="O153"/>
  <c r="O156" s="1"/>
  <c r="O157" s="1"/>
  <c r="P153"/>
  <c r="P156" s="1"/>
  <c r="P157" s="1"/>
  <c r="Q153"/>
  <c r="Q156" s="1"/>
  <c r="Q157" s="1"/>
  <c r="R153"/>
  <c r="R156" s="1"/>
  <c r="R157" s="1"/>
  <c r="S153"/>
  <c r="S156" s="1"/>
  <c r="S157" s="1"/>
  <c r="T153"/>
  <c r="U153"/>
  <c r="U156" s="1"/>
  <c r="U157" s="1"/>
  <c r="B153"/>
  <c r="C164"/>
  <c r="C167" s="1"/>
  <c r="C168" s="1"/>
  <c r="D164"/>
  <c r="D167" s="1"/>
  <c r="D168" s="1"/>
  <c r="E164"/>
  <c r="E167" s="1"/>
  <c r="E168" s="1"/>
  <c r="F164"/>
  <c r="G164"/>
  <c r="G167" s="1"/>
  <c r="G168" s="1"/>
  <c r="H164"/>
  <c r="H167" s="1"/>
  <c r="H168" s="1"/>
  <c r="I164"/>
  <c r="I167" s="1"/>
  <c r="I168" s="1"/>
  <c r="J164"/>
  <c r="K164"/>
  <c r="K167" s="1"/>
  <c r="K168" s="1"/>
  <c r="L164"/>
  <c r="L167" s="1"/>
  <c r="L168" s="1"/>
  <c r="M164"/>
  <c r="M167" s="1"/>
  <c r="M168" s="1"/>
  <c r="N164"/>
  <c r="O164"/>
  <c r="O167" s="1"/>
  <c r="O168" s="1"/>
  <c r="P164"/>
  <c r="P167" s="1"/>
  <c r="P168" s="1"/>
  <c r="Q164"/>
  <c r="Q167" s="1"/>
  <c r="Q168" s="1"/>
  <c r="R164"/>
  <c r="S164"/>
  <c r="S167" s="1"/>
  <c r="S168" s="1"/>
  <c r="T164"/>
  <c r="T167" s="1"/>
  <c r="T168" s="1"/>
  <c r="U164"/>
  <c r="U167" s="1"/>
  <c r="U168" s="1"/>
  <c r="B164"/>
  <c r="B167" s="1"/>
  <c r="C83"/>
  <c r="C116" s="1"/>
  <c r="C119" s="1"/>
  <c r="D83"/>
  <c r="E83"/>
  <c r="E116" s="1"/>
  <c r="E119" s="1"/>
  <c r="F83"/>
  <c r="F116" s="1"/>
  <c r="F119" s="1"/>
  <c r="F120" s="1"/>
  <c r="G83"/>
  <c r="G116" s="1"/>
  <c r="G119" s="1"/>
  <c r="H83"/>
  <c r="H116" s="1"/>
  <c r="H119" s="1"/>
  <c r="H120" s="1"/>
  <c r="I83"/>
  <c r="I116" s="1"/>
  <c r="I119" s="1"/>
  <c r="J83"/>
  <c r="J116" s="1"/>
  <c r="J119" s="1"/>
  <c r="J120" s="1"/>
  <c r="K83"/>
  <c r="K116" s="1"/>
  <c r="K119" s="1"/>
  <c r="L83"/>
  <c r="M83"/>
  <c r="M116" s="1"/>
  <c r="M119" s="1"/>
  <c r="N83"/>
  <c r="N116" s="1"/>
  <c r="N119" s="1"/>
  <c r="N120" s="1"/>
  <c r="O83"/>
  <c r="O116" s="1"/>
  <c r="O119" s="1"/>
  <c r="P83"/>
  <c r="P116" s="1"/>
  <c r="P119" s="1"/>
  <c r="P120" s="1"/>
  <c r="Q83"/>
  <c r="Q116" s="1"/>
  <c r="Q119" s="1"/>
  <c r="R83"/>
  <c r="R116" s="1"/>
  <c r="R119" s="1"/>
  <c r="R120" s="1"/>
  <c r="S83"/>
  <c r="S116" s="1"/>
  <c r="S119" s="1"/>
  <c r="T83"/>
  <c r="U83"/>
  <c r="U116" s="1"/>
  <c r="U119" s="1"/>
  <c r="B83"/>
  <c r="B116" s="1"/>
  <c r="C24"/>
  <c r="C57" s="1"/>
  <c r="C60" s="1"/>
  <c r="D24"/>
  <c r="E24"/>
  <c r="E57" s="1"/>
  <c r="E60" s="1"/>
  <c r="F24"/>
  <c r="F27" s="1"/>
  <c r="F28" s="1"/>
  <c r="G24"/>
  <c r="G57" s="1"/>
  <c r="G60" s="1"/>
  <c r="H24"/>
  <c r="H27" s="1"/>
  <c r="H28" s="1"/>
  <c r="I24"/>
  <c r="I57" s="1"/>
  <c r="I60" s="1"/>
  <c r="J24"/>
  <c r="J27" s="1"/>
  <c r="J28" s="1"/>
  <c r="K24"/>
  <c r="K57" s="1"/>
  <c r="K60" s="1"/>
  <c r="L24"/>
  <c r="M24"/>
  <c r="M57" s="1"/>
  <c r="M60" s="1"/>
  <c r="N24"/>
  <c r="N27" s="1"/>
  <c r="N28" s="1"/>
  <c r="O24"/>
  <c r="O57" s="1"/>
  <c r="O60" s="1"/>
  <c r="P24"/>
  <c r="P27" s="1"/>
  <c r="P28" s="1"/>
  <c r="Q24"/>
  <c r="Q57" s="1"/>
  <c r="Q60" s="1"/>
  <c r="R24"/>
  <c r="R27" s="1"/>
  <c r="R28" s="1"/>
  <c r="S24"/>
  <c r="S57" s="1"/>
  <c r="S60" s="1"/>
  <c r="T24"/>
  <c r="U24"/>
  <c r="U57" s="1"/>
  <c r="U60" s="1"/>
  <c r="B24"/>
  <c r="B57" s="1"/>
  <c r="C67" i="3"/>
  <c r="C68" s="1"/>
  <c r="D67"/>
  <c r="D68" s="1"/>
  <c r="B67"/>
  <c r="B68" s="1"/>
  <c r="B134" i="1"/>
  <c r="B114"/>
  <c r="B55"/>
  <c r="V46"/>
  <c r="W46" s="1"/>
  <c r="R167"/>
  <c r="R168" s="1"/>
  <c r="N167"/>
  <c r="N168" s="1"/>
  <c r="J167"/>
  <c r="J168" s="1"/>
  <c r="F167"/>
  <c r="F168" s="1"/>
  <c r="T156"/>
  <c r="T157" s="1"/>
  <c r="L156"/>
  <c r="L157" s="1"/>
  <c r="D156"/>
  <c r="D157" s="1"/>
  <c r="S134"/>
  <c r="S135" s="1"/>
  <c r="P134"/>
  <c r="P135" s="1"/>
  <c r="N134"/>
  <c r="N135" s="1"/>
  <c r="K134"/>
  <c r="K135" s="1"/>
  <c r="H134"/>
  <c r="H135" s="1"/>
  <c r="F134"/>
  <c r="F135" s="1"/>
  <c r="C134"/>
  <c r="C135" s="1"/>
  <c r="U114"/>
  <c r="U118" s="1"/>
  <c r="T114"/>
  <c r="T118" s="1"/>
  <c r="S114"/>
  <c r="S118" s="1"/>
  <c r="R114"/>
  <c r="R118" s="1"/>
  <c r="Q114"/>
  <c r="Q118" s="1"/>
  <c r="P114"/>
  <c r="P118" s="1"/>
  <c r="O114"/>
  <c r="O118" s="1"/>
  <c r="N114"/>
  <c r="N118" s="1"/>
  <c r="M114"/>
  <c r="M118" s="1"/>
  <c r="L114"/>
  <c r="L118" s="1"/>
  <c r="K114"/>
  <c r="K118" s="1"/>
  <c r="J114"/>
  <c r="J118" s="1"/>
  <c r="I114"/>
  <c r="I118" s="1"/>
  <c r="H114"/>
  <c r="H118" s="1"/>
  <c r="G114"/>
  <c r="G118" s="1"/>
  <c r="F114"/>
  <c r="F118" s="1"/>
  <c r="E114"/>
  <c r="E118" s="1"/>
  <c r="D114"/>
  <c r="D118" s="1"/>
  <c r="C114"/>
  <c r="C118" s="1"/>
  <c r="B118"/>
  <c r="U107"/>
  <c r="T107"/>
  <c r="S107"/>
  <c r="R107"/>
  <c r="Q107"/>
  <c r="P107"/>
  <c r="O107"/>
  <c r="N107"/>
  <c r="M107"/>
  <c r="L107"/>
  <c r="K107"/>
  <c r="J107"/>
  <c r="I107"/>
  <c r="H107"/>
  <c r="G107"/>
  <c r="F107"/>
  <c r="E107"/>
  <c r="D107"/>
  <c r="C107"/>
  <c r="B107"/>
  <c r="V107" s="1"/>
  <c r="W107" s="1"/>
  <c r="U108"/>
  <c r="U109" s="1"/>
  <c r="T108"/>
  <c r="T109" s="1"/>
  <c r="S108"/>
  <c r="S109" s="1"/>
  <c r="R108"/>
  <c r="R109" s="1"/>
  <c r="Q108"/>
  <c r="Q109" s="1"/>
  <c r="P108"/>
  <c r="P109" s="1"/>
  <c r="O108"/>
  <c r="O109" s="1"/>
  <c r="N108"/>
  <c r="N109" s="1"/>
  <c r="M108"/>
  <c r="M109" s="1"/>
  <c r="L108"/>
  <c r="L109" s="1"/>
  <c r="K108"/>
  <c r="K109" s="1"/>
  <c r="J108"/>
  <c r="J109" s="1"/>
  <c r="I108"/>
  <c r="I109" s="1"/>
  <c r="H108"/>
  <c r="H109" s="1"/>
  <c r="G108"/>
  <c r="G109" s="1"/>
  <c r="F108"/>
  <c r="F109" s="1"/>
  <c r="E108"/>
  <c r="E109" s="1"/>
  <c r="D108"/>
  <c r="D109" s="1"/>
  <c r="C108"/>
  <c r="C109" s="1"/>
  <c r="B108"/>
  <c r="V103"/>
  <c r="W103" s="1"/>
  <c r="U96"/>
  <c r="T96"/>
  <c r="S96"/>
  <c r="R96"/>
  <c r="Q96"/>
  <c r="P96"/>
  <c r="O96"/>
  <c r="N96"/>
  <c r="M96"/>
  <c r="L96"/>
  <c r="K96"/>
  <c r="J96"/>
  <c r="I96"/>
  <c r="H96"/>
  <c r="G96"/>
  <c r="F96"/>
  <c r="E96"/>
  <c r="D96"/>
  <c r="C96"/>
  <c r="B96"/>
  <c r="U97"/>
  <c r="U98" s="1"/>
  <c r="T97"/>
  <c r="T98" s="1"/>
  <c r="S97"/>
  <c r="S98" s="1"/>
  <c r="R97"/>
  <c r="R98" s="1"/>
  <c r="Q97"/>
  <c r="Q98" s="1"/>
  <c r="P97"/>
  <c r="P98" s="1"/>
  <c r="O97"/>
  <c r="O98" s="1"/>
  <c r="N97"/>
  <c r="N98" s="1"/>
  <c r="M97"/>
  <c r="M98" s="1"/>
  <c r="L97"/>
  <c r="L98" s="1"/>
  <c r="K97"/>
  <c r="K98" s="1"/>
  <c r="J97"/>
  <c r="J98" s="1"/>
  <c r="I97"/>
  <c r="I98" s="1"/>
  <c r="H97"/>
  <c r="H98" s="1"/>
  <c r="G97"/>
  <c r="G98" s="1"/>
  <c r="F97"/>
  <c r="F98" s="1"/>
  <c r="E97"/>
  <c r="E98" s="1"/>
  <c r="D97"/>
  <c r="D98" s="1"/>
  <c r="C97"/>
  <c r="C98" s="1"/>
  <c r="B97"/>
  <c r="V92"/>
  <c r="W92" s="1"/>
  <c r="U85"/>
  <c r="T85"/>
  <c r="S85"/>
  <c r="R85"/>
  <c r="Q85"/>
  <c r="P85"/>
  <c r="O85"/>
  <c r="N85"/>
  <c r="M85"/>
  <c r="L85"/>
  <c r="K85"/>
  <c r="J85"/>
  <c r="I85"/>
  <c r="H85"/>
  <c r="G85"/>
  <c r="F85"/>
  <c r="E85"/>
  <c r="D85"/>
  <c r="C85"/>
  <c r="B85"/>
  <c r="V85" s="1"/>
  <c r="W85" s="1"/>
  <c r="U86"/>
  <c r="U87" s="1"/>
  <c r="T86"/>
  <c r="T87" s="1"/>
  <c r="S86"/>
  <c r="S87" s="1"/>
  <c r="R86"/>
  <c r="R87" s="1"/>
  <c r="Q86"/>
  <c r="Q87" s="1"/>
  <c r="P86"/>
  <c r="P87" s="1"/>
  <c r="O86"/>
  <c r="O87" s="1"/>
  <c r="N86"/>
  <c r="N87" s="1"/>
  <c r="M86"/>
  <c r="M87" s="1"/>
  <c r="L86"/>
  <c r="L87" s="1"/>
  <c r="K86"/>
  <c r="K87" s="1"/>
  <c r="J86"/>
  <c r="J87" s="1"/>
  <c r="I86"/>
  <c r="I87" s="1"/>
  <c r="H86"/>
  <c r="H87" s="1"/>
  <c r="G86"/>
  <c r="G87" s="1"/>
  <c r="F86"/>
  <c r="F87" s="1"/>
  <c r="E86"/>
  <c r="E87" s="1"/>
  <c r="D86"/>
  <c r="D87" s="1"/>
  <c r="C86"/>
  <c r="C87" s="1"/>
  <c r="B86"/>
  <c r="V81"/>
  <c r="W81" s="1"/>
  <c r="U74"/>
  <c r="T74"/>
  <c r="S74"/>
  <c r="R74"/>
  <c r="Q74"/>
  <c r="P74"/>
  <c r="O74"/>
  <c r="N74"/>
  <c r="M74"/>
  <c r="L74"/>
  <c r="K74"/>
  <c r="J74"/>
  <c r="I74"/>
  <c r="H74"/>
  <c r="G74"/>
  <c r="F74"/>
  <c r="E74"/>
  <c r="D74"/>
  <c r="C74"/>
  <c r="B74"/>
  <c r="T116"/>
  <c r="T119" s="1"/>
  <c r="T120" s="1"/>
  <c r="L116"/>
  <c r="L119" s="1"/>
  <c r="L120" s="1"/>
  <c r="D116"/>
  <c r="D119" s="1"/>
  <c r="D120" s="1"/>
  <c r="V70"/>
  <c r="W70" s="1"/>
  <c r="U55"/>
  <c r="U59" s="1"/>
  <c r="T55"/>
  <c r="T59" s="1"/>
  <c r="S55"/>
  <c r="S59" s="1"/>
  <c r="R55"/>
  <c r="R59" s="1"/>
  <c r="Q55"/>
  <c r="Q59" s="1"/>
  <c r="P55"/>
  <c r="P59" s="1"/>
  <c r="O55"/>
  <c r="O59" s="1"/>
  <c r="N55"/>
  <c r="N59" s="1"/>
  <c r="M55"/>
  <c r="M59" s="1"/>
  <c r="L55"/>
  <c r="L59" s="1"/>
  <c r="K55"/>
  <c r="K59" s="1"/>
  <c r="J55"/>
  <c r="J59" s="1"/>
  <c r="I55"/>
  <c r="I59" s="1"/>
  <c r="H55"/>
  <c r="H59" s="1"/>
  <c r="G55"/>
  <c r="G59" s="1"/>
  <c r="F55"/>
  <c r="F59" s="1"/>
  <c r="E55"/>
  <c r="E59" s="1"/>
  <c r="D55"/>
  <c r="D59" s="1"/>
  <c r="C55"/>
  <c r="C59" s="1"/>
  <c r="B59"/>
  <c r="U49"/>
  <c r="U50" s="1"/>
  <c r="T49"/>
  <c r="T50" s="1"/>
  <c r="Q49"/>
  <c r="Q50" s="1"/>
  <c r="P49"/>
  <c r="P50" s="1"/>
  <c r="M49"/>
  <c r="M50" s="1"/>
  <c r="L49"/>
  <c r="L50" s="1"/>
  <c r="I49"/>
  <c r="I50" s="1"/>
  <c r="H49"/>
  <c r="H50" s="1"/>
  <c r="E49"/>
  <c r="E50" s="1"/>
  <c r="D49"/>
  <c r="D50" s="1"/>
  <c r="S49"/>
  <c r="S50" s="1"/>
  <c r="R49"/>
  <c r="R50" s="1"/>
  <c r="O49"/>
  <c r="O50" s="1"/>
  <c r="N49"/>
  <c r="N50" s="1"/>
  <c r="K49"/>
  <c r="K50" s="1"/>
  <c r="J49"/>
  <c r="J50" s="1"/>
  <c r="G49"/>
  <c r="G50" s="1"/>
  <c r="F49"/>
  <c r="F50" s="1"/>
  <c r="C49"/>
  <c r="C50" s="1"/>
  <c r="S38"/>
  <c r="S39" s="1"/>
  <c r="O38"/>
  <c r="O39" s="1"/>
  <c r="K38"/>
  <c r="K39" s="1"/>
  <c r="G38"/>
  <c r="G39" s="1"/>
  <c r="C38"/>
  <c r="C39" s="1"/>
  <c r="T57"/>
  <c r="T60" s="1"/>
  <c r="T61" s="1"/>
  <c r="R38"/>
  <c r="R39" s="1"/>
  <c r="P57"/>
  <c r="P60" s="1"/>
  <c r="P61" s="1"/>
  <c r="N38"/>
  <c r="N39" s="1"/>
  <c r="L57"/>
  <c r="L60" s="1"/>
  <c r="L61" s="1"/>
  <c r="J38"/>
  <c r="J39" s="1"/>
  <c r="H57"/>
  <c r="H60" s="1"/>
  <c r="H61" s="1"/>
  <c r="F38"/>
  <c r="F39" s="1"/>
  <c r="D57"/>
  <c r="D60" s="1"/>
  <c r="D61" s="1"/>
  <c r="B38"/>
  <c r="T27"/>
  <c r="T28" s="1"/>
  <c r="L27"/>
  <c r="L28" s="1"/>
  <c r="D27"/>
  <c r="D28" s="1"/>
  <c r="T16"/>
  <c r="T17" s="1"/>
  <c r="S16"/>
  <c r="S17" s="1"/>
  <c r="P16"/>
  <c r="P17" s="1"/>
  <c r="O16"/>
  <c r="O17" s="1"/>
  <c r="L16"/>
  <c r="L17" s="1"/>
  <c r="K16"/>
  <c r="K17" s="1"/>
  <c r="H16"/>
  <c r="H17" s="1"/>
  <c r="G16"/>
  <c r="G17" s="1"/>
  <c r="D16"/>
  <c r="D17" s="1"/>
  <c r="C16"/>
  <c r="C17" s="1"/>
  <c r="U16"/>
  <c r="U17" s="1"/>
  <c r="R16"/>
  <c r="R17" s="1"/>
  <c r="Q16"/>
  <c r="Q17" s="1"/>
  <c r="N16"/>
  <c r="N17" s="1"/>
  <c r="M16"/>
  <c r="M17" s="1"/>
  <c r="J16"/>
  <c r="J17" s="1"/>
  <c r="I16"/>
  <c r="I17" s="1"/>
  <c r="F16"/>
  <c r="F17" s="1"/>
  <c r="E16"/>
  <c r="E17" s="1"/>
  <c r="D142" l="1"/>
  <c r="D145" s="1"/>
  <c r="D146" s="1"/>
  <c r="F142"/>
  <c r="F145" s="1"/>
  <c r="F146" s="1"/>
  <c r="H142"/>
  <c r="H145" s="1"/>
  <c r="H146" s="1"/>
  <c r="J142"/>
  <c r="J145" s="1"/>
  <c r="J146" s="1"/>
  <c r="L142"/>
  <c r="L145" s="1"/>
  <c r="L146" s="1"/>
  <c r="N142"/>
  <c r="N145" s="1"/>
  <c r="N146" s="1"/>
  <c r="P142"/>
  <c r="P145" s="1"/>
  <c r="P146" s="1"/>
  <c r="R142"/>
  <c r="R145" s="1"/>
  <c r="R146" s="1"/>
  <c r="T142"/>
  <c r="T145" s="1"/>
  <c r="T146" s="1"/>
  <c r="B142"/>
  <c r="B175" s="1"/>
  <c r="C142"/>
  <c r="C145" s="1"/>
  <c r="C146" s="1"/>
  <c r="E142"/>
  <c r="E145" s="1"/>
  <c r="E146" s="1"/>
  <c r="G142"/>
  <c r="G145" s="1"/>
  <c r="G146" s="1"/>
  <c r="I142"/>
  <c r="I145" s="1"/>
  <c r="I146" s="1"/>
  <c r="K142"/>
  <c r="K145" s="1"/>
  <c r="K146" s="1"/>
  <c r="M142"/>
  <c r="M145" s="1"/>
  <c r="M146" s="1"/>
  <c r="O142"/>
  <c r="O145" s="1"/>
  <c r="O146" s="1"/>
  <c r="Q142"/>
  <c r="Q145" s="1"/>
  <c r="Q146" s="1"/>
  <c r="S142"/>
  <c r="S145" s="1"/>
  <c r="S146" s="1"/>
  <c r="U142"/>
  <c r="U145" s="1"/>
  <c r="U146" s="1"/>
  <c r="B27"/>
  <c r="V59"/>
  <c r="W59" s="1"/>
  <c r="V74"/>
  <c r="W74" s="1"/>
  <c r="V96"/>
  <c r="W96" s="1"/>
  <c r="U61"/>
  <c r="S61"/>
  <c r="Q61"/>
  <c r="O61"/>
  <c r="M61"/>
  <c r="K61"/>
  <c r="I61"/>
  <c r="G61"/>
  <c r="E61"/>
  <c r="C61"/>
  <c r="U120"/>
  <c r="S120"/>
  <c r="Q120"/>
  <c r="O120"/>
  <c r="M120"/>
  <c r="K120"/>
  <c r="I120"/>
  <c r="G120"/>
  <c r="E120"/>
  <c r="C120"/>
  <c r="C27"/>
  <c r="C28" s="1"/>
  <c r="E27"/>
  <c r="E28" s="1"/>
  <c r="G27"/>
  <c r="G28" s="1"/>
  <c r="I27"/>
  <c r="I28" s="1"/>
  <c r="K27"/>
  <c r="K28" s="1"/>
  <c r="M27"/>
  <c r="M28" s="1"/>
  <c r="O27"/>
  <c r="O28" s="1"/>
  <c r="Q27"/>
  <c r="Q28" s="1"/>
  <c r="S27"/>
  <c r="S28" s="1"/>
  <c r="U27"/>
  <c r="U28" s="1"/>
  <c r="E156"/>
  <c r="E157" s="1"/>
  <c r="V153"/>
  <c r="W153" s="1"/>
  <c r="M175"/>
  <c r="M178" s="1"/>
  <c r="M179" s="1"/>
  <c r="B98"/>
  <c r="V97"/>
  <c r="W97" s="1"/>
  <c r="V16"/>
  <c r="W16" s="1"/>
  <c r="V86"/>
  <c r="W86" s="1"/>
  <c r="B87"/>
  <c r="B28"/>
  <c r="B39"/>
  <c r="B119"/>
  <c r="V116"/>
  <c r="W116" s="1"/>
  <c r="B109"/>
  <c r="V108"/>
  <c r="W108" s="1"/>
  <c r="B135"/>
  <c r="V167"/>
  <c r="W167" s="1"/>
  <c r="B168"/>
  <c r="V118"/>
  <c r="W118" s="1"/>
  <c r="B16"/>
  <c r="B17" s="1"/>
  <c r="V24"/>
  <c r="W24" s="1"/>
  <c r="E38"/>
  <c r="E39" s="1"/>
  <c r="I38"/>
  <c r="I39" s="1"/>
  <c r="M38"/>
  <c r="M39" s="1"/>
  <c r="Q38"/>
  <c r="Q39" s="1"/>
  <c r="U38"/>
  <c r="U39" s="1"/>
  <c r="B49"/>
  <c r="D75"/>
  <c r="D76" s="1"/>
  <c r="H75"/>
  <c r="H76" s="1"/>
  <c r="L75"/>
  <c r="L76" s="1"/>
  <c r="P75"/>
  <c r="P76" s="1"/>
  <c r="T75"/>
  <c r="T76" s="1"/>
  <c r="V94"/>
  <c r="W94" s="1"/>
  <c r="V114"/>
  <c r="W114" s="1"/>
  <c r="E134"/>
  <c r="E135" s="1"/>
  <c r="I134"/>
  <c r="I135" s="1"/>
  <c r="M134"/>
  <c r="M135" s="1"/>
  <c r="Q134"/>
  <c r="Q135" s="1"/>
  <c r="U134"/>
  <c r="U135" s="1"/>
  <c r="B145"/>
  <c r="D175"/>
  <c r="D178" s="1"/>
  <c r="D179" s="1"/>
  <c r="H175"/>
  <c r="H178" s="1"/>
  <c r="H179" s="1"/>
  <c r="L175"/>
  <c r="L178" s="1"/>
  <c r="L179" s="1"/>
  <c r="P175"/>
  <c r="P178" s="1"/>
  <c r="P179" s="1"/>
  <c r="T175"/>
  <c r="T178" s="1"/>
  <c r="T179" s="1"/>
  <c r="V35"/>
  <c r="W35" s="1"/>
  <c r="D38"/>
  <c r="D39" s="1"/>
  <c r="H38"/>
  <c r="H39" s="1"/>
  <c r="L38"/>
  <c r="L39" s="1"/>
  <c r="P38"/>
  <c r="P39" s="1"/>
  <c r="T38"/>
  <c r="T39" s="1"/>
  <c r="F57"/>
  <c r="F60" s="1"/>
  <c r="F61" s="1"/>
  <c r="J57"/>
  <c r="J60" s="1"/>
  <c r="J61" s="1"/>
  <c r="N57"/>
  <c r="N60" s="1"/>
  <c r="N61" s="1"/>
  <c r="R57"/>
  <c r="R60" s="1"/>
  <c r="R61" s="1"/>
  <c r="C75"/>
  <c r="C76" s="1"/>
  <c r="G75"/>
  <c r="G76" s="1"/>
  <c r="K75"/>
  <c r="K76" s="1"/>
  <c r="O75"/>
  <c r="O76" s="1"/>
  <c r="S75"/>
  <c r="S76" s="1"/>
  <c r="V105"/>
  <c r="W105" s="1"/>
  <c r="V131"/>
  <c r="W131" s="1"/>
  <c r="V164"/>
  <c r="W164" s="1"/>
  <c r="C175"/>
  <c r="C178" s="1"/>
  <c r="C179" s="1"/>
  <c r="G175"/>
  <c r="G178" s="1"/>
  <c r="G179" s="1"/>
  <c r="K175"/>
  <c r="K178" s="1"/>
  <c r="K179" s="1"/>
  <c r="O175"/>
  <c r="O178" s="1"/>
  <c r="O179" s="1"/>
  <c r="S175"/>
  <c r="S178" s="1"/>
  <c r="S179" s="1"/>
  <c r="V72"/>
  <c r="W72" s="1"/>
  <c r="B75"/>
  <c r="F75"/>
  <c r="F76" s="1"/>
  <c r="J75"/>
  <c r="J76" s="1"/>
  <c r="N75"/>
  <c r="N76" s="1"/>
  <c r="R75"/>
  <c r="R76" s="1"/>
  <c r="B156"/>
  <c r="F175"/>
  <c r="F178" s="1"/>
  <c r="F179" s="1"/>
  <c r="J175"/>
  <c r="J178" s="1"/>
  <c r="J179" s="1"/>
  <c r="N175"/>
  <c r="N178" s="1"/>
  <c r="N179" s="1"/>
  <c r="R175"/>
  <c r="R178" s="1"/>
  <c r="R179" s="1"/>
  <c r="V55"/>
  <c r="W55" s="1"/>
  <c r="E75"/>
  <c r="E76" s="1"/>
  <c r="I75"/>
  <c r="I76" s="1"/>
  <c r="M75"/>
  <c r="M76" s="1"/>
  <c r="Q75"/>
  <c r="Q76" s="1"/>
  <c r="U75"/>
  <c r="U76" s="1"/>
  <c r="V83"/>
  <c r="W83" s="1"/>
  <c r="U175" l="1"/>
  <c r="U178" s="1"/>
  <c r="U179" s="1"/>
  <c r="V142"/>
  <c r="W142" s="1"/>
  <c r="Q175"/>
  <c r="Q178" s="1"/>
  <c r="Q179" s="1"/>
  <c r="I175"/>
  <c r="I178" s="1"/>
  <c r="I179" s="1"/>
  <c r="E175"/>
  <c r="E178" s="1"/>
  <c r="E179" s="1"/>
  <c r="V27"/>
  <c r="W27" s="1"/>
  <c r="V18"/>
  <c r="V17"/>
  <c r="W17" s="1"/>
  <c r="B178"/>
  <c r="V109"/>
  <c r="W109" s="1"/>
  <c r="V110"/>
  <c r="V98"/>
  <c r="W98" s="1"/>
  <c r="V99"/>
  <c r="V38"/>
  <c r="W38" s="1"/>
  <c r="V169"/>
  <c r="V168"/>
  <c r="W168" s="1"/>
  <c r="V40"/>
  <c r="V39"/>
  <c r="W39" s="1"/>
  <c r="V88"/>
  <c r="V87"/>
  <c r="W87" s="1"/>
  <c r="V75"/>
  <c r="W75" s="1"/>
  <c r="B76"/>
  <c r="B50"/>
  <c r="V49"/>
  <c r="W49" s="1"/>
  <c r="V119"/>
  <c r="W119" s="1"/>
  <c r="B120"/>
  <c r="V134"/>
  <c r="W134" s="1"/>
  <c r="V156"/>
  <c r="W156" s="1"/>
  <c r="B157"/>
  <c r="B60"/>
  <c r="V57"/>
  <c r="W57" s="1"/>
  <c r="B146"/>
  <c r="V145"/>
  <c r="W145" s="1"/>
  <c r="V136"/>
  <c r="V135"/>
  <c r="W135" s="1"/>
  <c r="V29"/>
  <c r="V28"/>
  <c r="W28" s="1"/>
  <c r="V175" l="1"/>
  <c r="W175" s="1"/>
  <c r="V146"/>
  <c r="W146" s="1"/>
  <c r="V147"/>
  <c r="V158"/>
  <c r="V157"/>
  <c r="W157" s="1"/>
  <c r="B179"/>
  <c r="V178"/>
  <c r="W178" s="1"/>
  <c r="B61"/>
  <c r="V60"/>
  <c r="W60" s="1"/>
  <c r="V121"/>
  <c r="V120"/>
  <c r="W120" s="1"/>
  <c r="V77"/>
  <c r="V76"/>
  <c r="W76" s="1"/>
  <c r="V50"/>
  <c r="W50" s="1"/>
  <c r="V51"/>
  <c r="V179" l="1"/>
  <c r="W179" s="1"/>
  <c r="V180"/>
  <c r="V61"/>
  <c r="W61" s="1"/>
  <c r="V62"/>
</calcChain>
</file>

<file path=xl/sharedStrings.xml><?xml version="1.0" encoding="utf-8"?>
<sst xmlns="http://schemas.openxmlformats.org/spreadsheetml/2006/main" count="837" uniqueCount="202">
  <si>
    <t xml:space="preserve">*Present value is calculated as total cost multiplied by discount factor.  The discount factor is calculated using a discount rate of 3.5% (based on guidance in H.M. Treasury (2007)). Discounting is used to reflect society’s preference to defer costs to future generations (and to receive goods and services sooner rather than later). </t>
  </si>
  <si>
    <t>Lowest Cost Scenario</t>
  </si>
  <si>
    <t>Year</t>
  </si>
  <si>
    <t>Total</t>
  </si>
  <si>
    <t>One-off Costs</t>
  </si>
  <si>
    <t>Annual Costs</t>
  </si>
  <si>
    <t>Value of landings affected</t>
  </si>
  <si>
    <t>Total Costs</t>
  </si>
  <si>
    <t>Total one-off costs</t>
  </si>
  <si>
    <t>Total annual costs</t>
  </si>
  <si>
    <t>Present value of total cost</t>
  </si>
  <si>
    <t>-</t>
  </si>
  <si>
    <t>All Project Areas</t>
  </si>
  <si>
    <t>Highest Cost Scenario</t>
  </si>
  <si>
    <t>Best Estimate</t>
  </si>
  <si>
    <t>Baseline: Estimates of Value of Landings (£m/yr) by Broad Gear Type</t>
  </si>
  <si>
    <t>Low Cost</t>
  </si>
  <si>
    <t>High Cost</t>
  </si>
  <si>
    <t>Mobile</t>
  </si>
  <si>
    <t>Static</t>
  </si>
  <si>
    <t>Impacts: Estimates of Value of Landings Affected (£m/yr) By Broad Gear Type (French Vessels Only)</t>
  </si>
  <si>
    <t>rMCZ 1 Mud Hole</t>
  </si>
  <si>
    <t>rMCZ 2 West of Walney</t>
  </si>
  <si>
    <t>rMCZ 3 North St. George’s Channel</t>
  </si>
  <si>
    <t>rMCZ 4 Mid St. George’s Channel</t>
  </si>
  <si>
    <t>rMCZ 5 North of Celtic Deep</t>
  </si>
  <si>
    <t>rMCZ 6 South Rigg</t>
  </si>
  <si>
    <t>rMCZ 7 Slieve Na Griddle</t>
  </si>
  <si>
    <t>rMCZ 8 Fylde Offshore</t>
  </si>
  <si>
    <t>rMCZ 10 Allonby Bay</t>
  </si>
  <si>
    <t>rMCZ 11 Cumbria Coast</t>
  </si>
  <si>
    <t>rMCZ 13 Sefton Coast</t>
  </si>
  <si>
    <t>rMCZ14 Hilbre Island Group</t>
  </si>
  <si>
    <t>rMCZ 15 Solway Firth</t>
  </si>
  <si>
    <t>rMCZ 16 Wyre-Lune</t>
  </si>
  <si>
    <t>rMCZ 17 Ribble Estuary</t>
  </si>
  <si>
    <t>These notes should be read in conjunction with the Annex H technical paper</t>
  </si>
  <si>
    <t>Worksheet Tab Names</t>
  </si>
  <si>
    <t>Description and notes</t>
  </si>
  <si>
    <t>- All data included in the worksheet is through formulae linked to other worksheets in this Annex.</t>
  </si>
  <si>
    <t xml:space="preserve">- High/low scenario and Best estimate in the 'total adjusted' column: the adjustment is only required for sites which overlap, AND for which the mangement means that values will be double counted. For the low cost scenario there are often overlaps between sites that don't need to be adjusted for as one of the overlapping sites has no mangement. Note that the adjustment formula for 'best estimates' is more complicated as it has to adjust for the best esimate value, rather than the total value. </t>
  </si>
  <si>
    <t>1. PV Landings</t>
  </si>
  <si>
    <t>2. Balanced Seas rMCZ Impacts</t>
  </si>
  <si>
    <t xml:space="preserve">- For the Balanced Seas project area: From left-to right, sets out, for value of landings/yr: (1) estimated baseline landings/yr from each site; (2) value of landings/yr affected by the high/low cost management scenarios; (3) best estimate of the value of landings/yr affected. </t>
  </si>
  <si>
    <t xml:space="preserve">- Baseline value of landings data is sourced from the Comité National des Pêches Maritimes et des Elevages Marins (CNPMEM) Model unless otherwise stated. </t>
  </si>
  <si>
    <t>3. Finding Sanctuary rMCZ Impacts</t>
  </si>
  <si>
    <t>5. Net Gain rMCZ Impacts</t>
  </si>
  <si>
    <t xml:space="preserve">- 'Best estimate' is assumed to be either the mid-point (50%) between the high/low cost scenarios, or the lower quartile point (25%) of the high/low cost scenarios. </t>
  </si>
  <si>
    <t>- Where a 'zero' value has been manually entered, it is presumed the rMCZ will not be closed to French commercial fishing activity.</t>
  </si>
  <si>
    <t>- rMCZ impacts on value of landings. Impacts presented by project and overall, by cost type (one-off/recurring), for each year of the IA 20 year period, including present values.</t>
  </si>
  <si>
    <t>- For the Finding Sanctuary project area: as described for worksheet 2.</t>
  </si>
  <si>
    <t xml:space="preserve">- A 'total (of all rMCZs) adjusted' figure is provided. This is the total value (landings) adjusted for any overlaps between rMCZs and rMCZ reference areas, to remove potential double counting. </t>
  </si>
  <si>
    <t>- For the Irish Seas project area: as described for worksheet 2.</t>
  </si>
  <si>
    <t>- For the Net Gain project area: as described for worksheet 2.</t>
  </si>
  <si>
    <t>Best Estimate: % of range between low cost and high cost scenarios</t>
  </si>
  <si>
    <t>Dredge</t>
  </si>
  <si>
    <t>Bottom Trawl</t>
  </si>
  <si>
    <t>Mid-water Trawl</t>
  </si>
  <si>
    <t>Pots &amp; Traps</t>
  </si>
  <si>
    <t>Nets</t>
  </si>
  <si>
    <t>Hooks &amp; Lines</t>
  </si>
  <si>
    <t>Coll. by Hand</t>
  </si>
  <si>
    <t>- 'Best estimate' is assumed to be either the mid-point (50%) between the high/low cost scenarios, or the lower quartile point (25%) of the high/low cost scenarios.</t>
  </si>
  <si>
    <t>- This worksheet sets out the assumptions (25% or 50%) for each rMCZ for each gear type</t>
  </si>
  <si>
    <t>- All best estimate calculations in worksheets 2 to 5 are linked via formulae to these assumptions</t>
  </si>
  <si>
    <t xml:space="preserve">None </t>
  </si>
  <si>
    <t>All Regional Project Areas</t>
  </si>
  <si>
    <t xml:space="preserve">Irish Sea Conservation Zones </t>
  </si>
  <si>
    <t>Balanced Seas</t>
  </si>
  <si>
    <t xml:space="preserve">Finding Sanctuary </t>
  </si>
  <si>
    <t xml:space="preserve">Net Gain </t>
  </si>
  <si>
    <t xml:space="preserve">Balanced Seas </t>
  </si>
  <si>
    <t>Number of year in analysis</t>
  </si>
  <si>
    <t>Best Estimate of cost</t>
  </si>
  <si>
    <t>Annual Average</t>
  </si>
  <si>
    <t>Value of Landings Affected; £millions; constant prices</t>
  </si>
  <si>
    <t>rMCZ 29.2 East Meridian (Eastern Side)</t>
  </si>
  <si>
    <t>rMCZ Name</t>
  </si>
  <si>
    <t>Balanced Seas - MCZ Fisheries Value of Landings Affected by rMCZ (French Vessels Only)</t>
  </si>
  <si>
    <t xml:space="preserve">MCZ IA Calculations: French Commercial Fishing: rMCZ network Present Value (PV) Costs </t>
  </si>
  <si>
    <t>MCZ IA Calculations: French Commercial Fishing: Balanced Seas - MCZ Fisheries Value of Landings Affected by rMCZ (French Vessels Only)</t>
  </si>
  <si>
    <t>rMCZ Reference Area 10 Dolphin Head</t>
  </si>
  <si>
    <t>rMCZ Reference Area 14 Wight-Barfleur</t>
  </si>
  <si>
    <t>rMCZ 30 Kentish Knock East</t>
  </si>
  <si>
    <t>rMCZ 21 Wight-Barfleur Extension</t>
  </si>
  <si>
    <t>rMCZ 17 Offshore Overfalls</t>
  </si>
  <si>
    <t>rMCZ 31 Inner Bank</t>
  </si>
  <si>
    <t>rMCZ 14 Offshore Brighton</t>
  </si>
  <si>
    <t>rMCZ 8 Goodwin Sands</t>
  </si>
  <si>
    <t>rMCZ  9 Offshore Foreland</t>
  </si>
  <si>
    <t>rMCZ 29 East Meridian</t>
  </si>
  <si>
    <t>rMCZ Axe Estuary</t>
  </si>
  <si>
    <t>Finding Sanctuary - MCZ Fisheries Value of Landings Affected by rMCZ (French Vessels Only)</t>
  </si>
  <si>
    <t>MCZ IA Calculations: French Commercial Fishing: Net Gain - MCZ Fisheries Value of Landings Affected by rMCZ (French Vessels Only)</t>
  </si>
  <si>
    <t>MCZ IA Calculations: French Commercial Fishing: Irish Sea Conservation Zones - MCZ Fisheries Value of Landings Affected by rMCZ (French Vessels Only)</t>
  </si>
  <si>
    <t>Total adjusted for rMCZ overlaps</t>
  </si>
  <si>
    <t xml:space="preserve">Total </t>
  </si>
  <si>
    <t>rMCZ Bideford to Foreland Point</t>
  </si>
  <si>
    <t>rMCZ Broad Bench to Kimmeridge Bay</t>
  </si>
  <si>
    <t>rMCZ Camel Estuary</t>
  </si>
  <si>
    <t>rMCZ Cape Bank</t>
  </si>
  <si>
    <t>rMCZ Celtic Deep</t>
  </si>
  <si>
    <t>rMCZ Chesil Beach and Stennis Ledges</t>
  </si>
  <si>
    <t>rMCZ Dart Estuary</t>
  </si>
  <si>
    <t>rMCZ Devon Avon Estuary</t>
  </si>
  <si>
    <t>rMCZ East of Celtic Deep</t>
  </si>
  <si>
    <t>rMCZ East of Haig Fras</t>
  </si>
  <si>
    <t>rMCZ East of Jones Bank</t>
  </si>
  <si>
    <t>rMCZ Erme Estuary</t>
  </si>
  <si>
    <t>rMCZ Greater Haig Fras</t>
  </si>
  <si>
    <t>rMCZ Hartland Point to Tintagel</t>
  </si>
  <si>
    <t>rMCZ Isles of Scilly sites</t>
  </si>
  <si>
    <t>rMCZ Land’s End</t>
  </si>
  <si>
    <t>rMCZ Morte Platform</t>
  </si>
  <si>
    <t>rMCZ Mounts Bay</t>
  </si>
  <si>
    <t>rMCZ Newquay and The Gannel</t>
  </si>
  <si>
    <t>rMCZ North of Lundy (Atlantic Array area)</t>
  </si>
  <si>
    <t>rMCZ North-East of Haig Fras</t>
  </si>
  <si>
    <t>rMCZ North-West of Jones Bank</t>
  </si>
  <si>
    <t>rMCZ Otter Estuary</t>
  </si>
  <si>
    <t>rMCZ Padstow Bay and Surrounds</t>
  </si>
  <si>
    <t>rMCZ Poole Rocks</t>
  </si>
  <si>
    <t>rMCZ Skerries Bank and surrounds</t>
  </si>
  <si>
    <t>rMCZ South Dorset</t>
  </si>
  <si>
    <t>rMCZ South of Celtic Deep</t>
  </si>
  <si>
    <t>rMCZ South of Falmouth</t>
  </si>
  <si>
    <t>rMCZ South of Portland</t>
  </si>
  <si>
    <t>rMCZ South of the Isles of Scilly</t>
  </si>
  <si>
    <t>rMCZ South-East of Falmouth</t>
  </si>
  <si>
    <t>rMCZ South-West Deeps (East)</t>
  </si>
  <si>
    <t>rMCZ South-West Deeps (West)</t>
  </si>
  <si>
    <t>rMCZ Studland Bay</t>
  </si>
  <si>
    <t>rMCZ Tamar Estuary sites</t>
  </si>
  <si>
    <t>rMCZ Taw Torridge Estuary</t>
  </si>
  <si>
    <t>rMCZ The Canyons</t>
  </si>
  <si>
    <t>rMCZ The Manacles</t>
  </si>
  <si>
    <t>rMCZ Torbay</t>
  </si>
  <si>
    <t>rMCZ Upper Fowey and Pont Pill</t>
  </si>
  <si>
    <t>rMCZ Western Channel</t>
  </si>
  <si>
    <t>rMCZ Whitsand and Looe Bay</t>
  </si>
  <si>
    <t xml:space="preserve">rMCZ Reference Area Cape Bank </t>
  </si>
  <si>
    <t xml:space="preserve">rMCZ Reference Area Celtic Deep </t>
  </si>
  <si>
    <t xml:space="preserve">rMCZ Reference Area Erme Estuary </t>
  </si>
  <si>
    <t xml:space="preserve">rMCZ Reference Area Greater Haig Fras </t>
  </si>
  <si>
    <t xml:space="preserve">rMCZ Reference Area Lundy </t>
  </si>
  <si>
    <t xml:space="preserve">rMCZ Reference Area Lyme Bay </t>
  </si>
  <si>
    <t xml:space="preserve">rMCZ Reference Area Mouth of the Yealm </t>
  </si>
  <si>
    <t xml:space="preserve">rMCZ Reference Area South Dorset </t>
  </si>
  <si>
    <t xml:space="preserve">rMCZ Reference Area South-East of Portland Bill </t>
  </si>
  <si>
    <t xml:space="preserve">rMCZ Reference Area Swanpool </t>
  </si>
  <si>
    <t xml:space="preserve">rMCZ Reference Area The Canyons </t>
  </si>
  <si>
    <t xml:space="preserve">rMCZ Reference Area The Fal </t>
  </si>
  <si>
    <t xml:space="preserve">rMCZ Reference Area The Fleet </t>
  </si>
  <si>
    <t>Irish Sea Conservation Zones - MCZ Fisheries Value of Landings Affected by rMCZ (French Vessels Only)</t>
  </si>
  <si>
    <t>Total (including average of rMCZ 29 and rMCZ 29.2)</t>
  </si>
  <si>
    <t>Total adjusted for rMCZ overlaps (inc rMCZ 29.2 option)</t>
  </si>
  <si>
    <t>Total adjusted for rMCZ overlaps (inc rMCZ 29 option)</t>
  </si>
  <si>
    <t>Net Gain - MCZ Fisheries Value of Landings Affected by rMCZ (French Vessels Only)</t>
  </si>
  <si>
    <t xml:space="preserve">rMCZ NG 17 Fulmar </t>
  </si>
  <si>
    <t xml:space="preserve">rMCZ NG 16 Swallow Sand </t>
  </si>
  <si>
    <t xml:space="preserve">rMCZ NG 15 Rock Unique </t>
  </si>
  <si>
    <t xml:space="preserve">rMCZ NG 14 Farnes East </t>
  </si>
  <si>
    <t xml:space="preserve">rMCZ NG 13 Coquet to St Mary's </t>
  </si>
  <si>
    <t xml:space="preserve">rMCZ NG 12 Compass Rose </t>
  </si>
  <si>
    <t>rMCZ NG 11 Runswick Bay</t>
  </si>
  <si>
    <t xml:space="preserve">rMCZ NG 10 Castle Ground </t>
  </si>
  <si>
    <t xml:space="preserve">rMCZ NG 9 Holderness Offshore </t>
  </si>
  <si>
    <t xml:space="preserve">rMCZ NG 8 Holderness Inshore </t>
  </si>
  <si>
    <t xml:space="preserve">rMCZ NG 7 Markham's Triangle </t>
  </si>
  <si>
    <t xml:space="preserve">rMCZ NG 6 Silver Pit </t>
  </si>
  <si>
    <t xml:space="preserve">rMCZ NG 5 Lincs Belt </t>
  </si>
  <si>
    <t xml:space="preserve">rMCZ NG 4 Wash Approach </t>
  </si>
  <si>
    <t xml:space="preserve">rMCZ NG 2 Cromer Shoal Chalk Beds </t>
  </si>
  <si>
    <t xml:space="preserve">rMCZ NG 1c Alde Ore Estuary </t>
  </si>
  <si>
    <t xml:space="preserve">rMCZ NG 1b Orford Inshore </t>
  </si>
  <si>
    <t xml:space="preserve">rMCZ 21 Wight-Barfleur </t>
  </si>
  <si>
    <t>rMCZ Reference Area 14 Wight-Barfleur Extension</t>
  </si>
  <si>
    <t>MCZ IA Calculations: French Commercial Fishing: Best Estimate Assumptions</t>
  </si>
  <si>
    <t>Net Gain</t>
  </si>
  <si>
    <t>Irish Sea Conservation Zones</t>
  </si>
  <si>
    <t>Finding Sanctuary</t>
  </si>
  <si>
    <t>rMCZ Devon Avon</t>
  </si>
  <si>
    <t>rMCZ Isles of Scilly Sites</t>
  </si>
  <si>
    <t>rMCZ Lands End</t>
  </si>
  <si>
    <t>rMCZ Padstow Bay and surrounds</t>
  </si>
  <si>
    <t>rMCZ South-east of Falmouth</t>
  </si>
  <si>
    <t xml:space="preserve">rMCZ NG 11 Runswick Bay </t>
  </si>
  <si>
    <t>rMCZ NG 6 Silver Pit</t>
  </si>
  <si>
    <t>rMCZ  NG 7 Markham's Triangle</t>
  </si>
  <si>
    <t>rMCZ 3 North St George's Channel</t>
  </si>
  <si>
    <t>rMCZ 4 Mid St George's Channel</t>
  </si>
  <si>
    <t>rMCZ 11 Cumbrian Coast</t>
  </si>
  <si>
    <t>rMCZ 14 Hilbre Island group</t>
  </si>
  <si>
    <t>rMCZ 16 Wyre-Lune Estuary</t>
  </si>
  <si>
    <t xml:space="preserve">rMCZ Reference Area Haig Fras </t>
  </si>
  <si>
    <t>MCZ IA Calculations: Commercial Fishing (French Vessels): Contents and Explanatory Notes</t>
  </si>
  <si>
    <t>Contents and Explanatory Notes</t>
  </si>
  <si>
    <t>6. Best Estimate Assumptions</t>
  </si>
  <si>
    <t>4. Irish Sea Conservation Zones rMCZ Impacts</t>
  </si>
  <si>
    <t xml:space="preserve">French Commercial Fishing : rMCZ network Present Value (PV) Costs </t>
  </si>
  <si>
    <r>
      <t>Values that are underlined "</t>
    </r>
    <r>
      <rPr>
        <u/>
        <sz val="10"/>
        <color theme="1"/>
        <rFont val="Arial"/>
        <family val="2"/>
      </rPr>
      <t>£value"</t>
    </r>
    <r>
      <rPr>
        <sz val="10"/>
        <color theme="1"/>
        <rFont val="Arial"/>
        <family val="2"/>
      </rPr>
      <t xml:space="preserve"> are from additional sources. The assumptions that provide these estimates are set out in the relevant rMCZ table in Annex I.</t>
    </r>
  </si>
  <si>
    <r>
      <t>Annex N5 from Finding Sanctuary, Irish Seas Conservation Zones, Net Gain and Balanced Seas. 2012.</t>
    </r>
    <r>
      <rPr>
        <i/>
        <sz val="10"/>
        <color theme="1"/>
        <rFont val="Arial"/>
        <family val="2"/>
      </rPr>
      <t xml:space="preserve"> Impact Assessment materials in support of the Regional Marine Conservation Zone Projects’ Recommendations.</t>
    </r>
  </si>
</sst>
</file>

<file path=xl/styles.xml><?xml version="1.0" encoding="utf-8"?>
<styleSheet xmlns="http://schemas.openxmlformats.org/spreadsheetml/2006/main">
  <numFmts count="2">
    <numFmt numFmtId="164" formatCode="0.000"/>
    <numFmt numFmtId="165" formatCode="0.0"/>
  </numFmts>
  <fonts count="15">
    <font>
      <sz val="10"/>
      <color theme="1"/>
      <name val="Arial"/>
      <family val="2"/>
    </font>
    <font>
      <sz val="10"/>
      <color theme="1"/>
      <name val="Arial"/>
      <family val="2"/>
    </font>
    <font>
      <b/>
      <sz val="10"/>
      <color theme="1"/>
      <name val="Arial"/>
      <family val="2"/>
    </font>
    <font>
      <i/>
      <u/>
      <sz val="10"/>
      <color theme="1"/>
      <name val="Arial"/>
      <family val="2"/>
    </font>
    <font>
      <b/>
      <sz val="12"/>
      <color theme="1"/>
      <name val="Arial"/>
      <family val="2"/>
    </font>
    <font>
      <b/>
      <sz val="10"/>
      <color rgb="FF000000"/>
      <name val="Arial"/>
      <family val="2"/>
    </font>
    <font>
      <sz val="10"/>
      <name val="Arial"/>
      <family val="2"/>
    </font>
    <font>
      <u/>
      <sz val="10"/>
      <color theme="1"/>
      <name val="Arial"/>
      <family val="2"/>
    </font>
    <font>
      <sz val="10"/>
      <color rgb="FF000000"/>
      <name val="Arial"/>
      <family val="2"/>
    </font>
    <font>
      <b/>
      <sz val="14"/>
      <color theme="1"/>
      <name val="Arial"/>
      <family val="2"/>
    </font>
    <font>
      <sz val="14"/>
      <color theme="1"/>
      <name val="Arial"/>
      <family val="2"/>
    </font>
    <font>
      <b/>
      <sz val="10"/>
      <name val="Arial"/>
      <family val="2"/>
    </font>
    <font>
      <sz val="10"/>
      <color theme="1"/>
      <name val="Calibri"/>
      <family val="2"/>
      <scheme val="minor"/>
    </font>
    <font>
      <i/>
      <sz val="10"/>
      <color theme="1"/>
      <name val="Calibri"/>
      <family val="2"/>
      <scheme val="minor"/>
    </font>
    <font>
      <i/>
      <sz val="10"/>
      <color theme="1"/>
      <name val="Arial"/>
      <family val="2"/>
    </font>
  </fonts>
  <fills count="5">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top/>
      <bottom/>
      <diagonal/>
    </border>
    <border>
      <left/>
      <right style="thin">
        <color indexed="64"/>
      </right>
      <top/>
      <bottom/>
      <diagonal/>
    </border>
    <border>
      <left style="medium">
        <color indexed="64"/>
      </left>
      <right style="thin">
        <color indexed="64"/>
      </right>
      <top/>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s>
  <cellStyleXfs count="1">
    <xf numFmtId="0" fontId="0" fillId="0" borderId="0"/>
  </cellStyleXfs>
  <cellXfs count="221">
    <xf numFmtId="0" fontId="0" fillId="0" borderId="0" xfId="0"/>
    <xf numFmtId="0" fontId="2" fillId="0" borderId="0" xfId="0" applyFont="1"/>
    <xf numFmtId="0" fontId="2" fillId="0" borderId="0" xfId="0" applyFont="1" applyBorder="1"/>
    <xf numFmtId="164" fontId="2" fillId="0" borderId="0" xfId="0" applyNumberFormat="1" applyFont="1" applyBorder="1"/>
    <xf numFmtId="0" fontId="3" fillId="0" borderId="0" xfId="0" applyFont="1" applyBorder="1"/>
    <xf numFmtId="164" fontId="1" fillId="0" borderId="2" xfId="0" applyNumberFormat="1" applyFont="1" applyBorder="1"/>
    <xf numFmtId="164" fontId="1" fillId="0" borderId="0" xfId="0" applyNumberFormat="1" applyFont="1" applyBorder="1"/>
    <xf numFmtId="164" fontId="2" fillId="2" borderId="3" xfId="0" applyNumberFormat="1" applyFont="1" applyFill="1" applyBorder="1"/>
    <xf numFmtId="164" fontId="0" fillId="0" borderId="0" xfId="0" applyNumberFormat="1"/>
    <xf numFmtId="0" fontId="4" fillId="0" borderId="0" xfId="0" applyFont="1"/>
    <xf numFmtId="164" fontId="1" fillId="0" borderId="4" xfId="0" applyNumberFormat="1" applyFont="1" applyBorder="1"/>
    <xf numFmtId="164" fontId="1" fillId="0" borderId="5" xfId="0" applyNumberFormat="1" applyFont="1" applyBorder="1"/>
    <xf numFmtId="0" fontId="6" fillId="0" borderId="6" xfId="0" applyFont="1" applyFill="1" applyBorder="1" applyAlignment="1"/>
    <xf numFmtId="164" fontId="1" fillId="0" borderId="4" xfId="0" applyNumberFormat="1" applyFont="1" applyFill="1" applyBorder="1"/>
    <xf numFmtId="164" fontId="1" fillId="0" borderId="0" xfId="0" applyNumberFormat="1" applyFont="1" applyFill="1" applyBorder="1"/>
    <xf numFmtId="164" fontId="1" fillId="0" borderId="5" xfId="0" applyNumberFormat="1" applyFont="1" applyFill="1" applyBorder="1"/>
    <xf numFmtId="164" fontId="6" fillId="0" borderId="4" xfId="0" applyNumberFormat="1" applyFont="1" applyFill="1" applyBorder="1"/>
    <xf numFmtId="0" fontId="6" fillId="0" borderId="0" xfId="0" applyFont="1" applyFill="1" applyBorder="1" applyAlignment="1" applyProtection="1">
      <alignment vertical="center" wrapText="1"/>
    </xf>
    <xf numFmtId="0" fontId="6" fillId="0" borderId="0" xfId="0" applyFont="1"/>
    <xf numFmtId="164" fontId="0" fillId="0" borderId="4" xfId="0" applyNumberFormat="1" applyFont="1" applyFill="1" applyBorder="1"/>
    <xf numFmtId="164" fontId="1" fillId="0" borderId="7" xfId="0" applyNumberFormat="1" applyFont="1" applyBorder="1"/>
    <xf numFmtId="164" fontId="1" fillId="0" borderId="7" xfId="0" applyNumberFormat="1" applyFont="1" applyFill="1" applyBorder="1"/>
    <xf numFmtId="164" fontId="0" fillId="0" borderId="7" xfId="0" applyNumberFormat="1" applyBorder="1"/>
    <xf numFmtId="164" fontId="0" fillId="0" borderId="5" xfId="0" applyNumberFormat="1" applyBorder="1"/>
    <xf numFmtId="164" fontId="0" fillId="0" borderId="0" xfId="0" applyNumberFormat="1" applyBorder="1"/>
    <xf numFmtId="164" fontId="7" fillId="0" borderId="0" xfId="0" applyNumberFormat="1" applyFont="1" applyBorder="1"/>
    <xf numFmtId="0" fontId="5" fillId="3" borderId="0" xfId="0" applyFont="1" applyFill="1" applyBorder="1" applyAlignment="1" applyProtection="1">
      <alignment horizontal="right" wrapText="1"/>
    </xf>
    <xf numFmtId="2" fontId="2" fillId="0" borderId="0" xfId="0" applyNumberFormat="1" applyFont="1" applyBorder="1"/>
    <xf numFmtId="2" fontId="2" fillId="0" borderId="0" xfId="0" applyNumberFormat="1" applyFont="1" applyFill="1" applyBorder="1"/>
    <xf numFmtId="2" fontId="11" fillId="0" borderId="0" xfId="0" applyNumberFormat="1" applyFont="1" applyBorder="1"/>
    <xf numFmtId="2" fontId="2" fillId="0" borderId="4" xfId="0" applyNumberFormat="1" applyFont="1" applyBorder="1"/>
    <xf numFmtId="0" fontId="12" fillId="0" borderId="0" xfId="0" applyFont="1"/>
    <xf numFmtId="0" fontId="12" fillId="0" borderId="0" xfId="0" applyFont="1" applyBorder="1"/>
    <xf numFmtId="165" fontId="12" fillId="0" borderId="0" xfId="0" applyNumberFormat="1" applyFont="1" applyBorder="1"/>
    <xf numFmtId="2" fontId="2" fillId="0" borderId="1" xfId="0" applyNumberFormat="1" applyFont="1" applyFill="1" applyBorder="1"/>
    <xf numFmtId="2" fontId="2" fillId="0" borderId="4" xfId="0" applyNumberFormat="1" applyFont="1" applyFill="1" applyBorder="1" applyAlignment="1">
      <alignment horizontal="right" wrapText="1"/>
    </xf>
    <xf numFmtId="2" fontId="2" fillId="0" borderId="0" xfId="0" applyNumberFormat="1" applyFont="1" applyFill="1" applyBorder="1" applyAlignment="1">
      <alignment horizontal="right" wrapText="1"/>
    </xf>
    <xf numFmtId="0" fontId="0" fillId="0" borderId="0" xfId="0" applyAlignment="1">
      <alignment vertical="top"/>
    </xf>
    <xf numFmtId="0" fontId="2" fillId="0" borderId="1" xfId="0" applyFont="1" applyBorder="1"/>
    <xf numFmtId="164" fontId="2" fillId="0" borderId="1" xfId="0" applyNumberFormat="1" applyFont="1" applyBorder="1"/>
    <xf numFmtId="0" fontId="0" fillId="0" borderId="1" xfId="0" applyFont="1" applyBorder="1"/>
    <xf numFmtId="0" fontId="2" fillId="0" borderId="0" xfId="0" applyFont="1" applyFill="1" applyBorder="1"/>
    <xf numFmtId="0" fontId="2" fillId="0" borderId="0" xfId="0" applyFont="1" applyBorder="1" applyAlignment="1">
      <alignment horizontal="left"/>
    </xf>
    <xf numFmtId="0" fontId="2" fillId="4" borderId="2" xfId="0" applyFont="1" applyFill="1" applyBorder="1" applyAlignment="1">
      <alignment horizontal="right"/>
    </xf>
    <xf numFmtId="0" fontId="2" fillId="4" borderId="2" xfId="0" applyFont="1" applyFill="1" applyBorder="1"/>
    <xf numFmtId="0" fontId="2" fillId="4" borderId="1" xfId="0" applyFont="1" applyFill="1" applyBorder="1" applyAlignment="1">
      <alignment horizontal="right"/>
    </xf>
    <xf numFmtId="0" fontId="2" fillId="4" borderId="1" xfId="0" applyFont="1" applyFill="1" applyBorder="1"/>
    <xf numFmtId="0" fontId="0" fillId="0" borderId="7" xfId="0" applyBorder="1"/>
    <xf numFmtId="0" fontId="3" fillId="0" borderId="4" xfId="0" applyFont="1" applyBorder="1"/>
    <xf numFmtId="0" fontId="2" fillId="0" borderId="4" xfId="0" applyFont="1" applyBorder="1"/>
    <xf numFmtId="164" fontId="2" fillId="0" borderId="7" xfId="0" applyNumberFormat="1" applyFont="1" applyBorder="1"/>
    <xf numFmtId="0" fontId="2" fillId="0" borderId="9" xfId="0" applyFont="1" applyBorder="1"/>
    <xf numFmtId="0" fontId="2" fillId="0" borderId="4" xfId="0" applyFont="1" applyFill="1" applyBorder="1"/>
    <xf numFmtId="164" fontId="2" fillId="0" borderId="4" xfId="0" applyNumberFormat="1" applyFont="1" applyBorder="1"/>
    <xf numFmtId="164" fontId="2" fillId="0" borderId="9" xfId="0" applyNumberFormat="1" applyFont="1" applyBorder="1"/>
    <xf numFmtId="0" fontId="2" fillId="0" borderId="11" xfId="0" applyFont="1" applyBorder="1"/>
    <xf numFmtId="0" fontId="2" fillId="4" borderId="0" xfId="0" applyFont="1" applyFill="1" applyBorder="1"/>
    <xf numFmtId="0" fontId="2" fillId="4" borderId="13" xfId="0" applyFont="1" applyFill="1" applyBorder="1" applyAlignment="1">
      <alignment horizontal="right"/>
    </xf>
    <xf numFmtId="0" fontId="2" fillId="4" borderId="9" xfId="0" applyFont="1" applyFill="1" applyBorder="1" applyAlignment="1">
      <alignment horizontal="right"/>
    </xf>
    <xf numFmtId="0" fontId="2" fillId="4" borderId="9" xfId="0" applyFont="1" applyFill="1" applyBorder="1"/>
    <xf numFmtId="0" fontId="2" fillId="4" borderId="0" xfId="0" applyFont="1" applyFill="1" applyBorder="1" applyAlignment="1">
      <alignment horizontal="right"/>
    </xf>
    <xf numFmtId="0" fontId="0" fillId="0" borderId="0" xfId="0" applyFont="1"/>
    <xf numFmtId="0" fontId="0" fillId="0" borderId="0" xfId="0" applyFont="1" applyBorder="1"/>
    <xf numFmtId="0" fontId="0" fillId="0" borderId="13" xfId="0" applyFont="1" applyBorder="1"/>
    <xf numFmtId="0" fontId="0" fillId="0" borderId="4" xfId="0" applyFont="1" applyBorder="1"/>
    <xf numFmtId="164" fontId="0" fillId="0" borderId="0" xfId="0" applyNumberFormat="1" applyFont="1" applyBorder="1"/>
    <xf numFmtId="164" fontId="0" fillId="0" borderId="4" xfId="0" applyNumberFormat="1" applyFont="1" applyBorder="1"/>
    <xf numFmtId="164" fontId="0" fillId="0" borderId="0" xfId="0" applyNumberFormat="1" applyFont="1"/>
    <xf numFmtId="0" fontId="0" fillId="0" borderId="2" xfId="0" applyFont="1" applyBorder="1"/>
    <xf numFmtId="164" fontId="0" fillId="0" borderId="0" xfId="0" quotePrefix="1" applyNumberFormat="1" applyFont="1" applyBorder="1" applyAlignment="1">
      <alignment horizontal="right"/>
    </xf>
    <xf numFmtId="164" fontId="0" fillId="2" borderId="3" xfId="0" quotePrefix="1" applyNumberFormat="1" applyFont="1" applyFill="1" applyBorder="1" applyAlignment="1">
      <alignment horizontal="right"/>
    </xf>
    <xf numFmtId="0" fontId="0" fillId="0" borderId="7" xfId="0" applyFont="1" applyBorder="1"/>
    <xf numFmtId="164" fontId="0" fillId="0" borderId="7" xfId="0" applyNumberFormat="1" applyFont="1" applyBorder="1"/>
    <xf numFmtId="164" fontId="0" fillId="0" borderId="7" xfId="0" quotePrefix="1" applyNumberFormat="1" applyFont="1" applyBorder="1" applyAlignment="1">
      <alignment horizontal="right"/>
    </xf>
    <xf numFmtId="0" fontId="0" fillId="0" borderId="11" xfId="0" applyFont="1" applyBorder="1"/>
    <xf numFmtId="0" fontId="0" fillId="0" borderId="9" xfId="0" applyFont="1" applyBorder="1"/>
    <xf numFmtId="0" fontId="9" fillId="4" borderId="0" xfId="0" applyFont="1" applyFill="1"/>
    <xf numFmtId="0" fontId="10" fillId="4" borderId="0" xfId="0" applyFont="1" applyFill="1"/>
    <xf numFmtId="0" fontId="9" fillId="4" borderId="0" xfId="0" applyFont="1" applyFill="1" applyAlignment="1">
      <alignment vertical="center"/>
    </xf>
    <xf numFmtId="0" fontId="10" fillId="4" borderId="0" xfId="0" applyFont="1" applyFill="1" applyAlignment="1">
      <alignment vertical="center"/>
    </xf>
    <xf numFmtId="0" fontId="0" fillId="0" borderId="0" xfId="0" applyFont="1" applyAlignment="1">
      <alignment horizontal="left" vertical="top" wrapText="1"/>
    </xf>
    <xf numFmtId="164" fontId="0" fillId="0" borderId="5" xfId="0" applyNumberFormat="1" applyFont="1" applyBorder="1"/>
    <xf numFmtId="164" fontId="0" fillId="0" borderId="0" xfId="0" applyNumberFormat="1" applyFont="1" applyFill="1" applyBorder="1"/>
    <xf numFmtId="164" fontId="0" fillId="0" borderId="5" xfId="0" applyNumberFormat="1" applyFont="1" applyFill="1" applyBorder="1"/>
    <xf numFmtId="0" fontId="0" fillId="0" borderId="8" xfId="0" applyFont="1" applyBorder="1"/>
    <xf numFmtId="0" fontId="9" fillId="4" borderId="0" xfId="0" applyNumberFormat="1" applyFont="1" applyFill="1" applyBorder="1" applyAlignment="1" applyProtection="1">
      <alignment vertical="center"/>
    </xf>
    <xf numFmtId="0" fontId="9" fillId="0" borderId="0" xfId="0" applyNumberFormat="1" applyFont="1" applyFill="1" applyBorder="1" applyAlignment="1" applyProtection="1">
      <alignment vertical="center"/>
    </xf>
    <xf numFmtId="0" fontId="9" fillId="0" borderId="0" xfId="0" applyFont="1" applyFill="1"/>
    <xf numFmtId="0" fontId="10" fillId="0" borderId="0" xfId="0" applyFont="1" applyFill="1"/>
    <xf numFmtId="0" fontId="6" fillId="0" borderId="7" xfId="0" applyFont="1" applyFill="1" applyBorder="1" applyAlignment="1"/>
    <xf numFmtId="49" fontId="0" fillId="0" borderId="1" xfId="0" quotePrefix="1" applyNumberFormat="1" applyFont="1" applyBorder="1" applyAlignment="1">
      <alignment horizontal="right"/>
    </xf>
    <xf numFmtId="49" fontId="0" fillId="0" borderId="11" xfId="0" quotePrefix="1" applyNumberFormat="1" applyFont="1" applyBorder="1" applyAlignment="1">
      <alignment horizontal="right"/>
    </xf>
    <xf numFmtId="49" fontId="0" fillId="0" borderId="14" xfId="0" quotePrefix="1" applyNumberFormat="1" applyFont="1" applyBorder="1" applyAlignment="1">
      <alignment horizontal="right"/>
    </xf>
    <xf numFmtId="164" fontId="0" fillId="0" borderId="11" xfId="0" applyNumberFormat="1" applyFont="1" applyBorder="1" applyAlignment="1">
      <alignment horizontal="right"/>
    </xf>
    <xf numFmtId="164" fontId="0" fillId="0" borderId="14" xfId="0" applyNumberFormat="1" applyFont="1" applyBorder="1" applyAlignment="1">
      <alignment horizontal="right"/>
    </xf>
    <xf numFmtId="164" fontId="0" fillId="0" borderId="1" xfId="0" applyNumberFormat="1" applyFont="1" applyBorder="1" applyAlignment="1">
      <alignment horizontal="right"/>
    </xf>
    <xf numFmtId="164" fontId="2" fillId="0" borderId="11" xfId="0" applyNumberFormat="1" applyFont="1" applyBorder="1"/>
    <xf numFmtId="164" fontId="2" fillId="0" borderId="14" xfId="0" applyNumberFormat="1" applyFont="1" applyBorder="1"/>
    <xf numFmtId="0" fontId="6" fillId="0" borderId="7" xfId="0" applyFont="1" applyFill="1" applyBorder="1" applyAlignment="1" applyProtection="1">
      <alignment vertical="center" wrapText="1"/>
    </xf>
    <xf numFmtId="164" fontId="2" fillId="0" borderId="1" xfId="0" quotePrefix="1" applyNumberFormat="1" applyFont="1" applyBorder="1" applyAlignment="1">
      <alignment horizontal="right"/>
    </xf>
    <xf numFmtId="164" fontId="2" fillId="0" borderId="14" xfId="0" quotePrefix="1" applyNumberFormat="1" applyFont="1" applyBorder="1" applyAlignment="1">
      <alignment horizontal="right"/>
    </xf>
    <xf numFmtId="164" fontId="2" fillId="0" borderId="11" xfId="0" quotePrefix="1" applyNumberFormat="1" applyFont="1" applyBorder="1" applyAlignment="1">
      <alignment horizontal="right"/>
    </xf>
    <xf numFmtId="0" fontId="1" fillId="0" borderId="13" xfId="0" applyFont="1" applyFill="1" applyBorder="1" applyAlignment="1"/>
    <xf numFmtId="164" fontId="1" fillId="0" borderId="13" xfId="0" applyNumberFormat="1" applyFont="1" applyBorder="1"/>
    <xf numFmtId="164" fontId="1" fillId="0" borderId="15" xfId="0" applyNumberFormat="1" applyFont="1" applyBorder="1"/>
    <xf numFmtId="164" fontId="1" fillId="0" borderId="10" xfId="0" applyNumberFormat="1" applyFont="1" applyBorder="1"/>
    <xf numFmtId="164" fontId="0" fillId="0" borderId="15" xfId="0" applyNumberFormat="1" applyBorder="1"/>
    <xf numFmtId="164" fontId="0" fillId="0" borderId="2" xfId="0" applyNumberFormat="1" applyBorder="1"/>
    <xf numFmtId="0" fontId="1" fillId="0" borderId="4" xfId="0" applyFont="1" applyFill="1" applyBorder="1" applyAlignment="1"/>
    <xf numFmtId="0" fontId="2" fillId="0" borderId="14" xfId="0" applyFont="1" applyBorder="1"/>
    <xf numFmtId="0" fontId="0" fillId="0" borderId="5" xfId="0" applyFont="1" applyBorder="1"/>
    <xf numFmtId="0" fontId="1" fillId="0" borderId="5" xfId="0" applyFont="1" applyFill="1" applyBorder="1" applyAlignment="1"/>
    <xf numFmtId="164" fontId="1" fillId="0" borderId="2" xfId="0" applyNumberFormat="1" applyFont="1" applyFill="1" applyBorder="1"/>
    <xf numFmtId="164" fontId="1" fillId="0" borderId="13" xfId="0" applyNumberFormat="1" applyFont="1" applyFill="1" applyBorder="1"/>
    <xf numFmtId="164" fontId="1" fillId="0" borderId="10" xfId="0" applyNumberFormat="1" applyFont="1" applyFill="1" applyBorder="1"/>
    <xf numFmtId="164" fontId="1" fillId="0" borderId="15" xfId="0" applyNumberFormat="1" applyFont="1" applyFill="1" applyBorder="1"/>
    <xf numFmtId="0" fontId="8" fillId="0" borderId="4" xfId="0" applyFont="1" applyBorder="1"/>
    <xf numFmtId="0" fontId="0" fillId="0" borderId="5" xfId="0" applyFont="1" applyFill="1" applyBorder="1"/>
    <xf numFmtId="0" fontId="0" fillId="0" borderId="13" xfId="0" applyFill="1" applyBorder="1"/>
    <xf numFmtId="0" fontId="0" fillId="0" borderId="4" xfId="0" applyFill="1" applyBorder="1"/>
    <xf numFmtId="0" fontId="8" fillId="0" borderId="5" xfId="0" applyFont="1" applyBorder="1"/>
    <xf numFmtId="0" fontId="13" fillId="0" borderId="0" xfId="0" applyFont="1" applyFill="1"/>
    <xf numFmtId="0" fontId="0" fillId="3" borderId="0" xfId="0" applyFont="1" applyFill="1" applyBorder="1" applyAlignment="1">
      <alignment horizontal="center"/>
    </xf>
    <xf numFmtId="0" fontId="0" fillId="3" borderId="0" xfId="0" applyFont="1" applyFill="1"/>
    <xf numFmtId="0" fontId="0" fillId="3" borderId="0" xfId="0" applyFont="1" applyFill="1" applyBorder="1" applyAlignment="1">
      <alignment horizontal="right" wrapText="1"/>
    </xf>
    <xf numFmtId="2" fontId="0" fillId="0" borderId="4" xfId="0" applyNumberFormat="1" applyFont="1" applyFill="1" applyBorder="1"/>
    <xf numFmtId="2" fontId="0" fillId="0" borderId="0" xfId="0" applyNumberFormat="1" applyFont="1" applyFill="1" applyBorder="1"/>
    <xf numFmtId="1" fontId="0" fillId="0" borderId="0" xfId="0" applyNumberFormat="1" applyFont="1" applyBorder="1"/>
    <xf numFmtId="2" fontId="0" fillId="0" borderId="0" xfId="0" applyNumberFormat="1" applyFont="1" applyFill="1" applyBorder="1" applyAlignment="1">
      <alignment horizontal="right"/>
    </xf>
    <xf numFmtId="2" fontId="0" fillId="0" borderId="4" xfId="0" applyNumberFormat="1" applyFont="1" applyBorder="1"/>
    <xf numFmtId="2" fontId="0" fillId="0" borderId="0" xfId="0" applyNumberFormat="1" applyFont="1" applyBorder="1"/>
    <xf numFmtId="2" fontId="0" fillId="0" borderId="4" xfId="0" applyNumberFormat="1" applyFont="1" applyFill="1" applyBorder="1" applyAlignment="1">
      <alignment horizontal="right"/>
    </xf>
    <xf numFmtId="2" fontId="0" fillId="0" borderId="9" xfId="0" applyNumberFormat="1" applyFont="1" applyFill="1" applyBorder="1"/>
    <xf numFmtId="2" fontId="0" fillId="0" borderId="1" xfId="0" applyNumberFormat="1" applyFont="1" applyFill="1" applyBorder="1"/>
    <xf numFmtId="0" fontId="0" fillId="0" borderId="0" xfId="0" applyFont="1" applyBorder="1" applyAlignment="1"/>
    <xf numFmtId="2" fontId="0" fillId="0" borderId="9" xfId="0" applyNumberFormat="1" applyFont="1" applyFill="1" applyBorder="1" applyAlignment="1">
      <alignment horizontal="right"/>
    </xf>
    <xf numFmtId="2" fontId="0" fillId="0" borderId="1" xfId="0" applyNumberFormat="1" applyFont="1" applyFill="1" applyBorder="1" applyAlignment="1">
      <alignment horizontal="right"/>
    </xf>
    <xf numFmtId="0" fontId="0" fillId="0" borderId="0" xfId="0" applyFont="1" applyFill="1" applyBorder="1" applyAlignment="1"/>
    <xf numFmtId="2" fontId="0" fillId="0" borderId="0" xfId="0" applyNumberFormat="1" applyFont="1" applyBorder="1" applyAlignment="1">
      <alignment horizontal="right"/>
    </xf>
    <xf numFmtId="0" fontId="0" fillId="0" borderId="0" xfId="0" applyFont="1" applyFill="1" applyBorder="1"/>
    <xf numFmtId="2" fontId="0" fillId="0" borderId="0" xfId="0" applyNumberFormat="1" applyFont="1"/>
    <xf numFmtId="0" fontId="2" fillId="4" borderId="0" xfId="0" applyFont="1" applyFill="1"/>
    <xf numFmtId="0" fontId="0" fillId="4" borderId="0" xfId="0" applyFont="1" applyFill="1"/>
    <xf numFmtId="0" fontId="12" fillId="4" borderId="0" xfId="0" applyFont="1" applyFill="1"/>
    <xf numFmtId="0" fontId="2" fillId="4" borderId="4" xfId="0" applyFont="1" applyFill="1" applyBorder="1"/>
    <xf numFmtId="0" fontId="2" fillId="4" borderId="1" xfId="0" applyFont="1" applyFill="1" applyBorder="1" applyAlignment="1">
      <alignment vertical="center"/>
    </xf>
    <xf numFmtId="0" fontId="2" fillId="4" borderId="13" xfId="0" applyFont="1" applyFill="1" applyBorder="1"/>
    <xf numFmtId="2" fontId="0" fillId="0" borderId="2" xfId="0" applyNumberFormat="1" applyFont="1" applyFill="1" applyBorder="1"/>
    <xf numFmtId="2" fontId="2" fillId="0" borderId="2" xfId="0" applyNumberFormat="1" applyFont="1" applyFill="1" applyBorder="1"/>
    <xf numFmtId="2" fontId="0" fillId="0" borderId="10" xfId="0" applyNumberFormat="1" applyFont="1" applyFill="1" applyBorder="1"/>
    <xf numFmtId="2" fontId="0" fillId="0" borderId="7" xfId="0" applyNumberFormat="1" applyFont="1" applyFill="1" applyBorder="1"/>
    <xf numFmtId="0" fontId="8" fillId="0" borderId="4" xfId="0" applyFont="1" applyFill="1" applyBorder="1"/>
    <xf numFmtId="0" fontId="8" fillId="0" borderId="9" xfId="0" applyFont="1" applyFill="1" applyBorder="1"/>
    <xf numFmtId="2" fontId="0" fillId="0" borderId="11" xfId="0" applyNumberFormat="1" applyFont="1" applyFill="1" applyBorder="1"/>
    <xf numFmtId="0" fontId="0" fillId="0" borderId="13" xfId="0" applyFont="1" applyFill="1" applyBorder="1" applyAlignment="1"/>
    <xf numFmtId="2" fontId="0" fillId="0" borderId="13" xfId="0" applyNumberFormat="1" applyFont="1" applyFill="1" applyBorder="1" applyAlignment="1">
      <alignment horizontal="right"/>
    </xf>
    <xf numFmtId="2" fontId="0" fillId="0" borderId="2" xfId="0" applyNumberFormat="1" applyFont="1" applyFill="1" applyBorder="1" applyAlignment="1">
      <alignment horizontal="right"/>
    </xf>
    <xf numFmtId="2" fontId="0" fillId="0" borderId="10" xfId="0" applyNumberFormat="1" applyFont="1" applyFill="1" applyBorder="1" applyAlignment="1">
      <alignment horizontal="right"/>
    </xf>
    <xf numFmtId="0" fontId="0" fillId="0" borderId="4" xfId="0" applyFont="1" applyFill="1" applyBorder="1" applyAlignment="1"/>
    <xf numFmtId="2" fontId="0" fillId="0" borderId="7" xfId="0" applyNumberFormat="1" applyFont="1" applyFill="1" applyBorder="1" applyAlignment="1">
      <alignment horizontal="right"/>
    </xf>
    <xf numFmtId="2" fontId="2" fillId="0" borderId="7" xfId="0" applyNumberFormat="1" applyFont="1" applyFill="1" applyBorder="1" applyAlignment="1">
      <alignment horizontal="right" wrapText="1"/>
    </xf>
    <xf numFmtId="0" fontId="0" fillId="0" borderId="9" xfId="0" applyFont="1" applyFill="1" applyBorder="1" applyAlignment="1"/>
    <xf numFmtId="2" fontId="0" fillId="0" borderId="11" xfId="0" applyNumberFormat="1" applyFont="1" applyFill="1" applyBorder="1" applyAlignment="1">
      <alignment horizontal="right"/>
    </xf>
    <xf numFmtId="0" fontId="6" fillId="0" borderId="13" xfId="0" applyFont="1" applyFill="1" applyBorder="1" applyAlignment="1" applyProtection="1">
      <alignment vertical="center" wrapText="1"/>
    </xf>
    <xf numFmtId="2" fontId="0" fillId="0" borderId="13" xfId="0" applyNumberFormat="1" applyFont="1" applyBorder="1"/>
    <xf numFmtId="2" fontId="0" fillId="0" borderId="2" xfId="0" applyNumberFormat="1" applyFont="1" applyBorder="1"/>
    <xf numFmtId="2" fontId="0" fillId="0" borderId="10" xfId="0" applyNumberFormat="1" applyFont="1" applyBorder="1"/>
    <xf numFmtId="0" fontId="6" fillId="0" borderId="4" xfId="0" applyFont="1" applyFill="1" applyBorder="1" applyAlignment="1" applyProtection="1">
      <alignment vertical="center" wrapText="1"/>
    </xf>
    <xf numFmtId="2" fontId="0" fillId="0" borderId="7" xfId="0" applyNumberFormat="1" applyFont="1" applyBorder="1"/>
    <xf numFmtId="0" fontId="6" fillId="0" borderId="4" xfId="0" applyFont="1" applyBorder="1"/>
    <xf numFmtId="0" fontId="6" fillId="0" borderId="9" xfId="0" applyFont="1" applyFill="1" applyBorder="1" applyAlignment="1" applyProtection="1">
      <alignment vertical="center" wrapText="1"/>
    </xf>
    <xf numFmtId="2" fontId="0" fillId="0" borderId="9" xfId="0" applyNumberFormat="1" applyFont="1" applyBorder="1"/>
    <xf numFmtId="2" fontId="0" fillId="0" borderId="1" xfId="0" applyNumberFormat="1" applyFont="1" applyBorder="1"/>
    <xf numFmtId="2" fontId="0" fillId="0" borderId="11" xfId="0" applyNumberFormat="1" applyFont="1" applyBorder="1"/>
    <xf numFmtId="2" fontId="0" fillId="0" borderId="13" xfId="0" applyNumberFormat="1" applyFont="1" applyFill="1" applyBorder="1"/>
    <xf numFmtId="0" fontId="0" fillId="0" borderId="13" xfId="0" applyFill="1" applyBorder="1" applyAlignment="1"/>
    <xf numFmtId="0" fontId="0" fillId="0" borderId="4" xfId="0" applyFill="1" applyBorder="1" applyAlignment="1"/>
    <xf numFmtId="0" fontId="0" fillId="0" borderId="9" xfId="0" applyFill="1" applyBorder="1" applyAlignment="1"/>
    <xf numFmtId="0" fontId="2" fillId="4" borderId="14" xfId="0" applyFont="1" applyFill="1" applyBorder="1" applyAlignment="1">
      <alignment vertical="center"/>
    </xf>
    <xf numFmtId="0" fontId="0" fillId="0" borderId="0" xfId="0" applyFont="1" applyAlignment="1">
      <alignment vertical="top"/>
    </xf>
    <xf numFmtId="0" fontId="0" fillId="0" borderId="0" xfId="0" quotePrefix="1" applyFont="1" applyAlignment="1">
      <alignment wrapText="1"/>
    </xf>
    <xf numFmtId="0" fontId="0" fillId="0" borderId="0" xfId="0" applyFont="1" applyAlignment="1">
      <alignment wrapText="1"/>
    </xf>
    <xf numFmtId="0" fontId="0" fillId="0" borderId="0" xfId="0" quotePrefix="1" applyFont="1" applyAlignment="1"/>
    <xf numFmtId="0" fontId="0" fillId="0" borderId="0" xfId="0" applyFont="1" applyAlignment="1"/>
    <xf numFmtId="0" fontId="14" fillId="0" borderId="0" xfId="0" applyFont="1"/>
    <xf numFmtId="0" fontId="0" fillId="0" borderId="0" xfId="0" applyAlignment="1">
      <alignment vertical="top" wrapText="1"/>
    </xf>
    <xf numFmtId="0" fontId="0" fillId="0" borderId="0" xfId="0" applyBorder="1"/>
    <xf numFmtId="0" fontId="0" fillId="0" borderId="0" xfId="0" applyFont="1" applyFill="1"/>
    <xf numFmtId="0" fontId="0" fillId="0" borderId="0" xfId="0" applyAlignment="1">
      <alignment horizontal="left"/>
    </xf>
    <xf numFmtId="0" fontId="2" fillId="4" borderId="0" xfId="0" applyFont="1" applyFill="1" applyAlignment="1">
      <alignment horizontal="left" vertical="center" wrapText="1"/>
    </xf>
    <xf numFmtId="0" fontId="0" fillId="0" borderId="0" xfId="0" quotePrefix="1" applyFont="1" applyAlignment="1">
      <alignment horizontal="left" vertical="center" wrapText="1"/>
    </xf>
    <xf numFmtId="0" fontId="0" fillId="0" borderId="0" xfId="0" applyFont="1" applyAlignment="1">
      <alignment vertical="top"/>
    </xf>
    <xf numFmtId="49" fontId="0" fillId="0" borderId="0" xfId="0" applyNumberFormat="1" applyFont="1" applyAlignment="1">
      <alignment horizontal="left" vertical="center" wrapText="1"/>
    </xf>
    <xf numFmtId="0" fontId="2" fillId="4" borderId="13"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wrapText="1"/>
    </xf>
    <xf numFmtId="0" fontId="2" fillId="4" borderId="11" xfId="0" applyFont="1" applyFill="1" applyBorder="1" applyAlignment="1">
      <alignment horizontal="center" wrapText="1"/>
    </xf>
    <xf numFmtId="0" fontId="2" fillId="4" borderId="4" xfId="0" applyFont="1" applyFill="1" applyBorder="1" applyAlignment="1">
      <alignment horizontal="center" vertical="center"/>
    </xf>
    <xf numFmtId="0" fontId="2" fillId="4" borderId="7" xfId="0" applyFont="1" applyFill="1" applyBorder="1" applyAlignment="1">
      <alignment horizontal="center" wrapText="1"/>
    </xf>
    <xf numFmtId="0" fontId="2" fillId="4" borderId="1" xfId="0" applyFont="1" applyFill="1" applyBorder="1" applyAlignment="1">
      <alignment horizontal="left" vertical="center" wrapText="1"/>
    </xf>
    <xf numFmtId="0" fontId="0" fillId="0" borderId="0" xfId="0" applyFont="1" applyAlignment="1">
      <alignment horizontal="left" vertical="top" wrapText="1"/>
    </xf>
    <xf numFmtId="0" fontId="5" fillId="4" borderId="12" xfId="0" applyFont="1" applyFill="1" applyBorder="1" applyAlignment="1" applyProtection="1">
      <alignment horizontal="center" vertical="center" wrapText="1"/>
    </xf>
    <xf numFmtId="0" fontId="2" fillId="4" borderId="12" xfId="0" applyFont="1" applyFill="1" applyBorder="1" applyAlignment="1">
      <alignment horizontal="center" vertical="center"/>
    </xf>
    <xf numFmtId="0" fontId="2" fillId="4" borderId="12" xfId="0" applyFont="1" applyFill="1" applyBorder="1" applyAlignment="1">
      <alignment horizontal="center" vertical="center" wrapText="1"/>
    </xf>
    <xf numFmtId="0" fontId="0" fillId="4" borderId="12" xfId="0" applyFont="1" applyFill="1" applyBorder="1" applyAlignment="1">
      <alignment horizontal="center" vertical="center" wrapText="1"/>
    </xf>
    <xf numFmtId="0" fontId="5" fillId="4" borderId="15" xfId="0" applyFont="1" applyFill="1" applyBorder="1" applyAlignment="1" applyProtection="1">
      <alignment horizontal="center" vertical="center" wrapText="1"/>
    </xf>
    <xf numFmtId="0" fontId="2" fillId="4" borderId="15" xfId="0" applyFont="1" applyFill="1" applyBorder="1" applyAlignment="1">
      <alignment horizontal="center" vertical="center"/>
    </xf>
    <xf numFmtId="0" fontId="0" fillId="4" borderId="15" xfId="0" applyFont="1" applyFill="1" applyBorder="1" applyAlignment="1">
      <alignment horizontal="center" vertical="center" wrapText="1"/>
    </xf>
    <xf numFmtId="0" fontId="5" fillId="4" borderId="2" xfId="0" applyFont="1" applyFill="1" applyBorder="1" applyAlignment="1" applyProtection="1">
      <alignment horizontal="right" wrapText="1"/>
    </xf>
    <xf numFmtId="0" fontId="0" fillId="4" borderId="1" xfId="0" applyFont="1" applyFill="1" applyBorder="1" applyAlignment="1">
      <alignment horizontal="right" wrapText="1"/>
    </xf>
    <xf numFmtId="0" fontId="5" fillId="4" borderId="0" xfId="0" applyFont="1" applyFill="1" applyBorder="1" applyAlignment="1" applyProtection="1">
      <alignment horizontal="right" wrapText="1"/>
    </xf>
    <xf numFmtId="0" fontId="5" fillId="4" borderId="7" xfId="0" applyFont="1" applyFill="1" applyBorder="1" applyAlignment="1" applyProtection="1">
      <alignment horizontal="right" wrapText="1"/>
    </xf>
    <xf numFmtId="0" fontId="0" fillId="4" borderId="11" xfId="0" applyFont="1" applyFill="1" applyBorder="1" applyAlignment="1">
      <alignment horizontal="right" wrapText="1"/>
    </xf>
    <xf numFmtId="0" fontId="5" fillId="4" borderId="10" xfId="0" applyFont="1" applyFill="1" applyBorder="1" applyAlignment="1" applyProtection="1">
      <alignment horizontal="right" wrapText="1"/>
    </xf>
    <xf numFmtId="0" fontId="5" fillId="4" borderId="4" xfId="0" applyFont="1" applyFill="1" applyBorder="1" applyAlignment="1" applyProtection="1">
      <alignment horizontal="right" wrapText="1"/>
    </xf>
    <xf numFmtId="0" fontId="0" fillId="4" borderId="9" xfId="0" applyFont="1" applyFill="1" applyBorder="1" applyAlignment="1">
      <alignment horizontal="right" wrapText="1"/>
    </xf>
    <xf numFmtId="0" fontId="5" fillId="4" borderId="13" xfId="0" applyFont="1" applyFill="1" applyBorder="1" applyAlignment="1" applyProtection="1">
      <alignment horizontal="right" wrapText="1"/>
    </xf>
    <xf numFmtId="0" fontId="0" fillId="4" borderId="1" xfId="0" applyFont="1" applyFill="1" applyBorder="1" applyAlignment="1">
      <alignment horizontal="center" vertical="center"/>
    </xf>
    <xf numFmtId="0" fontId="0" fillId="4" borderId="11" xfId="0" applyFont="1" applyFill="1" applyBorder="1" applyAlignment="1">
      <alignment horizontal="center" vertical="center"/>
    </xf>
    <xf numFmtId="0" fontId="2" fillId="4" borderId="14" xfId="0" applyFont="1" applyFill="1" applyBorder="1" applyAlignment="1">
      <alignment horizontal="center" vertical="center"/>
    </xf>
    <xf numFmtId="0" fontId="0" fillId="4" borderId="14" xfId="0" applyFont="1" applyFill="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M27"/>
  <sheetViews>
    <sheetView tabSelected="1" zoomScale="80" zoomScaleNormal="80" workbookViewId="0">
      <selection activeCell="O8" sqref="O8"/>
    </sheetView>
  </sheetViews>
  <sheetFormatPr defaultRowHeight="12.75"/>
  <cols>
    <col min="1" max="1" width="42.85546875" style="61" customWidth="1"/>
    <col min="2" max="16384" width="9.140625" style="61"/>
  </cols>
  <sheetData>
    <row r="1" spans="1:13" s="142" customFormat="1" ht="30" customHeight="1">
      <c r="A1" s="78" t="s">
        <v>195</v>
      </c>
    </row>
    <row r="2" spans="1:13" s="187" customFormat="1">
      <c r="A2" s="188" t="s">
        <v>201</v>
      </c>
    </row>
    <row r="3" spans="1:13">
      <c r="A3" s="184" t="s">
        <v>36</v>
      </c>
    </row>
    <row r="4" spans="1:13">
      <c r="A4" s="184"/>
    </row>
    <row r="5" spans="1:13" ht="20.25" customHeight="1">
      <c r="A5" s="189" t="s">
        <v>196</v>
      </c>
      <c r="B5" s="189"/>
      <c r="C5" s="189"/>
      <c r="D5" s="189"/>
      <c r="E5" s="189"/>
      <c r="F5" s="189"/>
      <c r="G5" s="189"/>
      <c r="H5" s="189"/>
      <c r="I5" s="189"/>
      <c r="J5" s="189"/>
      <c r="K5" s="189"/>
      <c r="L5" s="189"/>
      <c r="M5" s="189"/>
    </row>
    <row r="6" spans="1:13">
      <c r="A6" s="1" t="s">
        <v>37</v>
      </c>
      <c r="B6" s="1" t="s">
        <v>38</v>
      </c>
    </row>
    <row r="8" spans="1:13" ht="27" customHeight="1">
      <c r="A8" s="191" t="s">
        <v>41</v>
      </c>
      <c r="B8" s="190" t="s">
        <v>49</v>
      </c>
      <c r="C8" s="190"/>
      <c r="D8" s="190"/>
      <c r="E8" s="190"/>
      <c r="F8" s="190"/>
      <c r="G8" s="190"/>
      <c r="H8" s="190"/>
      <c r="I8" s="190"/>
      <c r="J8" s="190"/>
      <c r="K8" s="190"/>
      <c r="L8" s="190"/>
      <c r="M8" s="190"/>
    </row>
    <row r="9" spans="1:13" ht="23.25" customHeight="1">
      <c r="A9" s="191"/>
      <c r="B9" s="190" t="s">
        <v>39</v>
      </c>
      <c r="C9" s="190"/>
      <c r="D9" s="190"/>
      <c r="E9" s="190"/>
      <c r="F9" s="190"/>
      <c r="G9" s="190"/>
      <c r="H9" s="190"/>
      <c r="I9" s="190"/>
      <c r="J9" s="190"/>
      <c r="K9" s="190"/>
      <c r="L9" s="190"/>
      <c r="M9" s="190"/>
    </row>
    <row r="10" spans="1:13">
      <c r="A10" s="179"/>
    </row>
    <row r="11" spans="1:13" ht="43.5" customHeight="1">
      <c r="A11" s="179" t="s">
        <v>42</v>
      </c>
      <c r="B11" s="190" t="s">
        <v>43</v>
      </c>
      <c r="C11" s="190"/>
      <c r="D11" s="190"/>
      <c r="E11" s="190"/>
      <c r="F11" s="190"/>
      <c r="G11" s="190"/>
      <c r="H11" s="190"/>
      <c r="I11" s="190"/>
      <c r="J11" s="190"/>
      <c r="K11" s="190"/>
      <c r="L11" s="190"/>
      <c r="M11" s="190"/>
    </row>
    <row r="12" spans="1:13" ht="31.5" customHeight="1">
      <c r="A12" s="179"/>
      <c r="B12" s="190" t="s">
        <v>44</v>
      </c>
      <c r="C12" s="190"/>
      <c r="D12" s="190"/>
      <c r="E12" s="190"/>
      <c r="F12" s="190"/>
      <c r="G12" s="190"/>
      <c r="H12" s="190"/>
      <c r="I12" s="190"/>
      <c r="J12" s="190"/>
      <c r="K12" s="190"/>
      <c r="L12" s="190"/>
      <c r="M12" s="190"/>
    </row>
    <row r="13" spans="1:13" ht="27.75" customHeight="1">
      <c r="A13" s="179"/>
      <c r="B13" s="190" t="s">
        <v>47</v>
      </c>
      <c r="C13" s="190"/>
      <c r="D13" s="190"/>
      <c r="E13" s="190"/>
      <c r="F13" s="190"/>
      <c r="G13" s="190"/>
      <c r="H13" s="190"/>
      <c r="I13" s="190"/>
      <c r="J13" s="190"/>
      <c r="K13" s="190"/>
      <c r="L13" s="190"/>
      <c r="M13" s="190"/>
    </row>
    <row r="14" spans="1:13" ht="27" customHeight="1">
      <c r="A14" s="179"/>
      <c r="B14" s="192" t="s">
        <v>48</v>
      </c>
      <c r="C14" s="192"/>
      <c r="D14" s="192"/>
      <c r="E14" s="192"/>
      <c r="F14" s="192"/>
      <c r="G14" s="192"/>
      <c r="H14" s="192"/>
      <c r="I14" s="192"/>
      <c r="J14" s="192"/>
      <c r="K14" s="192"/>
      <c r="L14" s="192"/>
      <c r="M14" s="192"/>
    </row>
    <row r="15" spans="1:13">
      <c r="A15" s="179"/>
    </row>
    <row r="16" spans="1:13" ht="18.75" customHeight="1">
      <c r="A16" s="179" t="s">
        <v>45</v>
      </c>
      <c r="B16" s="190" t="s">
        <v>50</v>
      </c>
      <c r="C16" s="190"/>
      <c r="D16" s="190"/>
      <c r="E16" s="190"/>
      <c r="F16" s="190"/>
      <c r="G16" s="190"/>
      <c r="H16" s="190"/>
      <c r="I16" s="190"/>
      <c r="J16" s="190"/>
      <c r="K16" s="190"/>
      <c r="L16" s="190"/>
      <c r="M16" s="190"/>
    </row>
    <row r="17" spans="1:13" ht="33" customHeight="1">
      <c r="A17" s="179"/>
      <c r="B17" s="190" t="s">
        <v>51</v>
      </c>
      <c r="C17" s="190"/>
      <c r="D17" s="190"/>
      <c r="E17" s="190"/>
      <c r="F17" s="190"/>
      <c r="G17" s="190"/>
      <c r="H17" s="190"/>
      <c r="I17" s="190"/>
      <c r="J17" s="190"/>
      <c r="K17" s="190"/>
      <c r="L17" s="190"/>
      <c r="M17" s="190"/>
    </row>
    <row r="18" spans="1:13" ht="58.5" customHeight="1">
      <c r="A18" s="179"/>
      <c r="B18" s="190" t="s">
        <v>40</v>
      </c>
      <c r="C18" s="190"/>
      <c r="D18" s="190"/>
      <c r="E18" s="190"/>
      <c r="F18" s="190"/>
      <c r="G18" s="190"/>
      <c r="H18" s="190"/>
      <c r="I18" s="190"/>
      <c r="J18" s="190"/>
      <c r="K18" s="190"/>
      <c r="L18" s="190"/>
      <c r="M18" s="190"/>
    </row>
    <row r="19" spans="1:13">
      <c r="A19" s="179"/>
      <c r="B19" s="180"/>
      <c r="C19" s="181"/>
      <c r="D19" s="181"/>
      <c r="E19" s="181"/>
      <c r="F19" s="181"/>
      <c r="G19" s="181"/>
      <c r="H19" s="181"/>
      <c r="I19" s="181"/>
      <c r="J19" s="181"/>
      <c r="K19" s="181"/>
      <c r="L19" s="181"/>
      <c r="M19" s="181"/>
    </row>
    <row r="20" spans="1:13" ht="17.25" customHeight="1">
      <c r="A20" s="185" t="s">
        <v>198</v>
      </c>
      <c r="B20" s="190" t="s">
        <v>52</v>
      </c>
      <c r="C20" s="190"/>
      <c r="D20" s="190"/>
      <c r="E20" s="190"/>
      <c r="F20" s="190"/>
      <c r="G20" s="190"/>
      <c r="H20" s="190"/>
      <c r="I20" s="190"/>
      <c r="J20" s="190"/>
      <c r="K20" s="190"/>
      <c r="L20" s="190"/>
      <c r="M20" s="190"/>
    </row>
    <row r="21" spans="1:13">
      <c r="A21" s="179"/>
    </row>
    <row r="22" spans="1:13" ht="15" customHeight="1">
      <c r="A22" s="179" t="s">
        <v>46</v>
      </c>
      <c r="B22" s="190" t="s">
        <v>53</v>
      </c>
      <c r="C22" s="190"/>
      <c r="D22" s="190"/>
      <c r="E22" s="190"/>
      <c r="F22" s="190"/>
      <c r="G22" s="190"/>
      <c r="H22" s="190"/>
      <c r="I22" s="190"/>
      <c r="J22" s="190"/>
      <c r="K22" s="190"/>
      <c r="L22" s="190"/>
      <c r="M22" s="190"/>
    </row>
    <row r="23" spans="1:13">
      <c r="A23" s="179"/>
      <c r="B23" s="182"/>
      <c r="C23" s="183"/>
      <c r="D23" s="183"/>
      <c r="E23" s="183"/>
      <c r="F23" s="183"/>
      <c r="G23" s="183"/>
      <c r="H23" s="183"/>
      <c r="I23" s="183"/>
      <c r="J23" s="183"/>
      <c r="K23" s="183"/>
      <c r="L23" s="183"/>
      <c r="M23" s="183"/>
    </row>
    <row r="24" spans="1:13" ht="27" customHeight="1">
      <c r="A24" s="37" t="s">
        <v>197</v>
      </c>
      <c r="B24" s="190" t="s">
        <v>62</v>
      </c>
      <c r="C24" s="190"/>
      <c r="D24" s="190"/>
      <c r="E24" s="190"/>
      <c r="F24" s="190"/>
      <c r="G24" s="190"/>
      <c r="H24" s="190"/>
      <c r="I24" s="190"/>
      <c r="J24" s="190"/>
      <c r="K24" s="190"/>
      <c r="L24" s="190"/>
      <c r="M24" s="190"/>
    </row>
    <row r="25" spans="1:13" ht="18.75" customHeight="1">
      <c r="A25" s="179"/>
      <c r="B25" s="190" t="s">
        <v>63</v>
      </c>
      <c r="C25" s="190"/>
      <c r="D25" s="190"/>
      <c r="E25" s="190"/>
      <c r="F25" s="190"/>
      <c r="G25" s="190"/>
      <c r="H25" s="190"/>
      <c r="I25" s="190"/>
      <c r="J25" s="190"/>
      <c r="K25" s="190"/>
      <c r="L25" s="190"/>
      <c r="M25" s="190"/>
    </row>
    <row r="26" spans="1:13" ht="24" customHeight="1">
      <c r="A26" s="179"/>
      <c r="B26" s="190" t="s">
        <v>64</v>
      </c>
      <c r="C26" s="190"/>
      <c r="D26" s="190"/>
      <c r="E26" s="190"/>
      <c r="F26" s="190"/>
      <c r="G26" s="190"/>
      <c r="H26" s="190"/>
      <c r="I26" s="190"/>
      <c r="J26" s="190"/>
      <c r="K26" s="190"/>
      <c r="L26" s="190"/>
      <c r="M26" s="190"/>
    </row>
    <row r="27" spans="1:13">
      <c r="A27" s="179"/>
    </row>
  </sheetData>
  <sheetProtection password="8725" sheet="1" objects="1" scenarios="1"/>
  <mergeCells count="16">
    <mergeCell ref="B20:M20"/>
    <mergeCell ref="B22:M22"/>
    <mergeCell ref="B24:M24"/>
    <mergeCell ref="B25:M25"/>
    <mergeCell ref="B26:M26"/>
    <mergeCell ref="B13:M13"/>
    <mergeCell ref="B14:M14"/>
    <mergeCell ref="B16:M16"/>
    <mergeCell ref="B17:M17"/>
    <mergeCell ref="B18:M18"/>
    <mergeCell ref="A5:M5"/>
    <mergeCell ref="B8:M8"/>
    <mergeCell ref="B9:M9"/>
    <mergeCell ref="B11:M11"/>
    <mergeCell ref="B12:M12"/>
    <mergeCell ref="A8:A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G184"/>
  <sheetViews>
    <sheetView zoomScale="80" zoomScaleNormal="80" workbookViewId="0">
      <selection activeCell="I24" sqref="I24"/>
    </sheetView>
  </sheetViews>
  <sheetFormatPr defaultRowHeight="12.75"/>
  <cols>
    <col min="1" max="1" width="38.7109375" style="61" customWidth="1"/>
    <col min="2" max="21" width="8.28515625" style="61" customWidth="1"/>
    <col min="22" max="23" width="9.140625" style="61"/>
    <col min="24" max="24" width="0.28515625" style="61" customWidth="1"/>
    <col min="25" max="33" width="9.140625" style="61" hidden="1" customWidth="1"/>
    <col min="34" max="16384" width="9.140625" style="61"/>
  </cols>
  <sheetData>
    <row r="1" spans="1:33" s="79" customFormat="1" ht="39" customHeight="1">
      <c r="A1" s="78" t="s">
        <v>79</v>
      </c>
      <c r="B1" s="78"/>
      <c r="C1" s="78"/>
      <c r="D1" s="78"/>
      <c r="E1" s="78"/>
      <c r="F1" s="78"/>
      <c r="G1" s="78"/>
      <c r="H1" s="78"/>
      <c r="I1" s="78"/>
      <c r="J1" s="78"/>
      <c r="K1" s="78"/>
    </row>
    <row r="2" spans="1:33">
      <c r="A2" s="61" t="s">
        <v>75</v>
      </c>
    </row>
    <row r="3" spans="1:33" ht="35.25" customHeight="1">
      <c r="A3" s="200" t="s">
        <v>0</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row>
    <row r="4" spans="1:33" ht="12.75" customHeight="1">
      <c r="A4" s="80"/>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row>
    <row r="5" spans="1:33" ht="24.75" customHeight="1">
      <c r="A5" s="199" t="s">
        <v>199</v>
      </c>
      <c r="B5" s="199"/>
      <c r="C5" s="199"/>
      <c r="D5" s="199"/>
      <c r="E5" s="199"/>
      <c r="F5" s="199"/>
      <c r="G5" s="199"/>
      <c r="H5" s="199"/>
      <c r="I5" s="199"/>
      <c r="J5" s="199"/>
      <c r="K5" s="199"/>
      <c r="L5" s="199"/>
      <c r="M5" s="199"/>
      <c r="N5" s="199"/>
      <c r="O5" s="199"/>
      <c r="P5" s="199"/>
      <c r="Q5" s="199"/>
      <c r="R5" s="199"/>
      <c r="S5" s="199"/>
      <c r="T5" s="199"/>
      <c r="U5" s="199"/>
      <c r="V5" s="199"/>
      <c r="W5" s="199"/>
    </row>
    <row r="6" spans="1:33" ht="23.25" customHeight="1">
      <c r="A6" s="199" t="s">
        <v>1</v>
      </c>
      <c r="B6" s="199"/>
      <c r="C6" s="199"/>
      <c r="D6" s="199"/>
      <c r="E6" s="199"/>
      <c r="F6" s="199"/>
      <c r="G6" s="199"/>
      <c r="H6" s="199"/>
      <c r="I6" s="199"/>
      <c r="J6" s="199"/>
      <c r="K6" s="199"/>
      <c r="L6" s="199"/>
      <c r="M6" s="199"/>
      <c r="N6" s="199"/>
      <c r="O6" s="199"/>
      <c r="P6" s="199"/>
      <c r="Q6" s="199"/>
      <c r="R6" s="199"/>
      <c r="S6" s="199"/>
      <c r="T6" s="199"/>
      <c r="U6" s="199"/>
      <c r="V6" s="199"/>
      <c r="W6" s="199"/>
    </row>
    <row r="7" spans="1:33" ht="12.75" customHeight="1">
      <c r="A7" s="43" t="s">
        <v>2</v>
      </c>
      <c r="B7" s="44">
        <v>2013</v>
      </c>
      <c r="C7" s="44">
        <v>2014</v>
      </c>
      <c r="D7" s="44">
        <v>2015</v>
      </c>
      <c r="E7" s="44">
        <v>2016</v>
      </c>
      <c r="F7" s="44">
        <v>2017</v>
      </c>
      <c r="G7" s="44">
        <v>2018</v>
      </c>
      <c r="H7" s="44">
        <v>2019</v>
      </c>
      <c r="I7" s="44">
        <v>2020</v>
      </c>
      <c r="J7" s="44">
        <v>2021</v>
      </c>
      <c r="K7" s="44">
        <v>2022</v>
      </c>
      <c r="L7" s="44">
        <v>2023</v>
      </c>
      <c r="M7" s="44">
        <v>2024</v>
      </c>
      <c r="N7" s="44">
        <v>2025</v>
      </c>
      <c r="O7" s="44">
        <v>2026</v>
      </c>
      <c r="P7" s="44">
        <v>2027</v>
      </c>
      <c r="Q7" s="44">
        <v>2028</v>
      </c>
      <c r="R7" s="44">
        <v>2029</v>
      </c>
      <c r="S7" s="44">
        <v>2030</v>
      </c>
      <c r="T7" s="44">
        <v>2031</v>
      </c>
      <c r="U7" s="44">
        <v>2032</v>
      </c>
      <c r="V7" s="197" t="s">
        <v>3</v>
      </c>
      <c r="W7" s="198" t="s">
        <v>74</v>
      </c>
    </row>
    <row r="8" spans="1:33">
      <c r="A8" s="45" t="s">
        <v>72</v>
      </c>
      <c r="B8" s="46">
        <v>1</v>
      </c>
      <c r="C8" s="46">
        <v>2</v>
      </c>
      <c r="D8" s="46">
        <v>3</v>
      </c>
      <c r="E8" s="46">
        <v>4</v>
      </c>
      <c r="F8" s="46">
        <v>5</v>
      </c>
      <c r="G8" s="46">
        <v>6</v>
      </c>
      <c r="H8" s="46">
        <v>7</v>
      </c>
      <c r="I8" s="46">
        <v>8</v>
      </c>
      <c r="J8" s="46">
        <v>9</v>
      </c>
      <c r="K8" s="46">
        <v>10</v>
      </c>
      <c r="L8" s="46">
        <v>11</v>
      </c>
      <c r="M8" s="46">
        <v>12</v>
      </c>
      <c r="N8" s="46">
        <v>13</v>
      </c>
      <c r="O8" s="46">
        <v>14</v>
      </c>
      <c r="P8" s="46">
        <v>15</v>
      </c>
      <c r="Q8" s="46">
        <v>16</v>
      </c>
      <c r="R8" s="46">
        <v>17</v>
      </c>
      <c r="S8" s="46">
        <v>18</v>
      </c>
      <c r="T8" s="46">
        <v>19</v>
      </c>
      <c r="U8" s="46">
        <v>20</v>
      </c>
      <c r="V8" s="194"/>
      <c r="W8" s="196"/>
    </row>
    <row r="9" spans="1:33">
      <c r="A9" s="2" t="s">
        <v>71</v>
      </c>
      <c r="B9" s="62"/>
      <c r="C9" s="62"/>
      <c r="D9" s="62"/>
      <c r="E9" s="62"/>
      <c r="F9" s="62"/>
      <c r="G9" s="62"/>
      <c r="H9" s="62"/>
      <c r="I9" s="62"/>
      <c r="J9" s="62"/>
      <c r="K9" s="62"/>
      <c r="L9" s="62"/>
      <c r="M9" s="62"/>
      <c r="N9" s="62"/>
      <c r="O9" s="62"/>
      <c r="P9" s="62"/>
      <c r="Q9" s="62"/>
      <c r="R9" s="62"/>
      <c r="S9" s="62"/>
      <c r="T9" s="62"/>
      <c r="U9" s="62"/>
      <c r="V9" s="63"/>
      <c r="W9" s="62"/>
    </row>
    <row r="10" spans="1:33">
      <c r="A10" s="4" t="s">
        <v>4</v>
      </c>
      <c r="B10" s="62"/>
      <c r="C10" s="62"/>
      <c r="D10" s="62"/>
      <c r="E10" s="62"/>
      <c r="F10" s="62"/>
      <c r="G10" s="62"/>
      <c r="H10" s="62"/>
      <c r="I10" s="62"/>
      <c r="J10" s="62"/>
      <c r="K10" s="62"/>
      <c r="L10" s="62"/>
      <c r="M10" s="62"/>
      <c r="N10" s="62"/>
      <c r="O10" s="62"/>
      <c r="P10" s="62"/>
      <c r="Q10" s="62"/>
      <c r="R10" s="62"/>
      <c r="S10" s="62"/>
      <c r="T10" s="62"/>
      <c r="U10" s="62"/>
      <c r="V10" s="64"/>
      <c r="W10" s="62"/>
    </row>
    <row r="11" spans="1:33">
      <c r="A11" s="62" t="s">
        <v>65</v>
      </c>
      <c r="B11" s="65">
        <v>0</v>
      </c>
      <c r="C11" s="65">
        <v>0</v>
      </c>
      <c r="D11" s="65">
        <v>0</v>
      </c>
      <c r="E11" s="65">
        <v>0</v>
      </c>
      <c r="F11" s="65">
        <v>0</v>
      </c>
      <c r="G11" s="65">
        <v>0</v>
      </c>
      <c r="H11" s="65">
        <v>0</v>
      </c>
      <c r="I11" s="65">
        <v>0</v>
      </c>
      <c r="J11" s="65">
        <v>0</v>
      </c>
      <c r="K11" s="65">
        <v>0</v>
      </c>
      <c r="L11" s="65">
        <v>0</v>
      </c>
      <c r="M11" s="65">
        <v>0</v>
      </c>
      <c r="N11" s="65">
        <v>0</v>
      </c>
      <c r="O11" s="65">
        <v>0</v>
      </c>
      <c r="P11" s="65">
        <v>0</v>
      </c>
      <c r="Q11" s="65">
        <v>0</v>
      </c>
      <c r="R11" s="65">
        <v>0</v>
      </c>
      <c r="S11" s="65">
        <v>0</v>
      </c>
      <c r="T11" s="65">
        <v>0</v>
      </c>
      <c r="U11" s="65">
        <v>0</v>
      </c>
      <c r="V11" s="66">
        <v>0</v>
      </c>
      <c r="W11" s="65">
        <v>0</v>
      </c>
      <c r="X11" s="67"/>
    </row>
    <row r="12" spans="1:33">
      <c r="A12" s="4" t="s">
        <v>5</v>
      </c>
      <c r="B12" s="62"/>
      <c r="C12" s="62"/>
      <c r="D12" s="62"/>
      <c r="E12" s="62"/>
      <c r="F12" s="62"/>
      <c r="G12" s="62"/>
      <c r="H12" s="62"/>
      <c r="I12" s="62"/>
      <c r="J12" s="62"/>
      <c r="K12" s="62"/>
      <c r="L12" s="62"/>
      <c r="M12" s="62"/>
      <c r="N12" s="62"/>
      <c r="O12" s="62"/>
      <c r="P12" s="62"/>
      <c r="Q12" s="62"/>
      <c r="R12" s="62"/>
      <c r="S12" s="62"/>
      <c r="T12" s="62"/>
      <c r="U12" s="62"/>
      <c r="V12" s="64"/>
      <c r="W12" s="62"/>
    </row>
    <row r="13" spans="1:33">
      <c r="A13" s="62" t="s">
        <v>6</v>
      </c>
      <c r="B13" s="65">
        <f>'2. Balanced Seas rMCZ Impacts'!$G23</f>
        <v>0.17497435991383781</v>
      </c>
      <c r="C13" s="65">
        <f>'2. Balanced Seas rMCZ Impacts'!$G23</f>
        <v>0.17497435991383781</v>
      </c>
      <c r="D13" s="65">
        <f>'2. Balanced Seas rMCZ Impacts'!$G23</f>
        <v>0.17497435991383781</v>
      </c>
      <c r="E13" s="65">
        <f>'2. Balanced Seas rMCZ Impacts'!$G23</f>
        <v>0.17497435991383781</v>
      </c>
      <c r="F13" s="65">
        <f>'2. Balanced Seas rMCZ Impacts'!$G23</f>
        <v>0.17497435991383781</v>
      </c>
      <c r="G13" s="65">
        <f>'2. Balanced Seas rMCZ Impacts'!$G23</f>
        <v>0.17497435991383781</v>
      </c>
      <c r="H13" s="65">
        <f>'2. Balanced Seas rMCZ Impacts'!$G23</f>
        <v>0.17497435991383781</v>
      </c>
      <c r="I13" s="65">
        <f>'2. Balanced Seas rMCZ Impacts'!$G23</f>
        <v>0.17497435991383781</v>
      </c>
      <c r="J13" s="65">
        <f>'2. Balanced Seas rMCZ Impacts'!$G23</f>
        <v>0.17497435991383781</v>
      </c>
      <c r="K13" s="65">
        <f>'2. Balanced Seas rMCZ Impacts'!$G23</f>
        <v>0.17497435991383781</v>
      </c>
      <c r="L13" s="65">
        <f>'2. Balanced Seas rMCZ Impacts'!$G23</f>
        <v>0.17497435991383781</v>
      </c>
      <c r="M13" s="65">
        <f>'2. Balanced Seas rMCZ Impacts'!$G23</f>
        <v>0.17497435991383781</v>
      </c>
      <c r="N13" s="65">
        <f>'2. Balanced Seas rMCZ Impacts'!$G23</f>
        <v>0.17497435991383781</v>
      </c>
      <c r="O13" s="65">
        <f>'2. Balanced Seas rMCZ Impacts'!$G23</f>
        <v>0.17497435991383781</v>
      </c>
      <c r="P13" s="65">
        <f>'2. Balanced Seas rMCZ Impacts'!$G23</f>
        <v>0.17497435991383781</v>
      </c>
      <c r="Q13" s="65">
        <f>'2. Balanced Seas rMCZ Impacts'!$G23</f>
        <v>0.17497435991383781</v>
      </c>
      <c r="R13" s="65">
        <f>'2. Balanced Seas rMCZ Impacts'!$G23</f>
        <v>0.17497435991383781</v>
      </c>
      <c r="S13" s="65">
        <f>'2. Balanced Seas rMCZ Impacts'!$G23</f>
        <v>0.17497435991383781</v>
      </c>
      <c r="T13" s="65">
        <f>'2. Balanced Seas rMCZ Impacts'!$G23</f>
        <v>0.17497435991383781</v>
      </c>
      <c r="U13" s="65">
        <f>'2. Balanced Seas rMCZ Impacts'!$G23</f>
        <v>0.17497435991383781</v>
      </c>
      <c r="V13" s="66">
        <f>SUM(B13:U13)</f>
        <v>3.4994871982767579</v>
      </c>
      <c r="W13" s="65">
        <f>V13/20</f>
        <v>0.17497435991383789</v>
      </c>
    </row>
    <row r="14" spans="1:33">
      <c r="A14" s="4"/>
      <c r="B14" s="62"/>
      <c r="C14" s="62"/>
      <c r="D14" s="62"/>
      <c r="E14" s="62"/>
      <c r="F14" s="62"/>
      <c r="G14" s="62"/>
      <c r="H14" s="62"/>
      <c r="I14" s="62"/>
      <c r="J14" s="62"/>
      <c r="K14" s="62"/>
      <c r="L14" s="62"/>
      <c r="M14" s="62"/>
      <c r="N14" s="62"/>
      <c r="O14" s="62"/>
      <c r="P14" s="62"/>
      <c r="Q14" s="62"/>
      <c r="R14" s="62"/>
      <c r="S14" s="62"/>
      <c r="T14" s="62"/>
      <c r="U14" s="62"/>
      <c r="V14" s="64"/>
      <c r="W14" s="62"/>
    </row>
    <row r="15" spans="1:33">
      <c r="A15" s="62" t="s">
        <v>8</v>
      </c>
      <c r="B15" s="65">
        <v>0</v>
      </c>
      <c r="C15" s="65">
        <v>0</v>
      </c>
      <c r="D15" s="65">
        <v>0</v>
      </c>
      <c r="E15" s="65">
        <v>0</v>
      </c>
      <c r="F15" s="65">
        <v>0</v>
      </c>
      <c r="G15" s="65">
        <v>0</v>
      </c>
      <c r="H15" s="65">
        <v>0</v>
      </c>
      <c r="I15" s="65">
        <v>0</v>
      </c>
      <c r="J15" s="65">
        <v>0</v>
      </c>
      <c r="K15" s="65">
        <v>0</v>
      </c>
      <c r="L15" s="65">
        <v>0</v>
      </c>
      <c r="M15" s="65">
        <v>0</v>
      </c>
      <c r="N15" s="65">
        <v>0</v>
      </c>
      <c r="O15" s="65">
        <v>0</v>
      </c>
      <c r="P15" s="65">
        <v>0</v>
      </c>
      <c r="Q15" s="65">
        <v>0</v>
      </c>
      <c r="R15" s="65">
        <v>0</v>
      </c>
      <c r="S15" s="65">
        <v>0</v>
      </c>
      <c r="T15" s="65">
        <v>0</v>
      </c>
      <c r="U15" s="65">
        <v>0</v>
      </c>
      <c r="V15" s="66">
        <v>0</v>
      </c>
      <c r="W15" s="65">
        <v>0</v>
      </c>
      <c r="X15" s="67"/>
    </row>
    <row r="16" spans="1:33">
      <c r="A16" s="62" t="s">
        <v>9</v>
      </c>
      <c r="B16" s="65">
        <f>B13</f>
        <v>0.17497435991383781</v>
      </c>
      <c r="C16" s="65">
        <f t="shared" ref="C16:U16" si="0">C13</f>
        <v>0.17497435991383781</v>
      </c>
      <c r="D16" s="65">
        <f t="shared" si="0"/>
        <v>0.17497435991383781</v>
      </c>
      <c r="E16" s="65">
        <f t="shared" si="0"/>
        <v>0.17497435991383781</v>
      </c>
      <c r="F16" s="65">
        <f t="shared" si="0"/>
        <v>0.17497435991383781</v>
      </c>
      <c r="G16" s="65">
        <f t="shared" si="0"/>
        <v>0.17497435991383781</v>
      </c>
      <c r="H16" s="65">
        <f t="shared" si="0"/>
        <v>0.17497435991383781</v>
      </c>
      <c r="I16" s="65">
        <f t="shared" si="0"/>
        <v>0.17497435991383781</v>
      </c>
      <c r="J16" s="65">
        <f t="shared" si="0"/>
        <v>0.17497435991383781</v>
      </c>
      <c r="K16" s="65">
        <f t="shared" si="0"/>
        <v>0.17497435991383781</v>
      </c>
      <c r="L16" s="65">
        <f t="shared" si="0"/>
        <v>0.17497435991383781</v>
      </c>
      <c r="M16" s="65">
        <f t="shared" si="0"/>
        <v>0.17497435991383781</v>
      </c>
      <c r="N16" s="65">
        <f t="shared" si="0"/>
        <v>0.17497435991383781</v>
      </c>
      <c r="O16" s="65">
        <f t="shared" si="0"/>
        <v>0.17497435991383781</v>
      </c>
      <c r="P16" s="65">
        <f t="shared" si="0"/>
        <v>0.17497435991383781</v>
      </c>
      <c r="Q16" s="65">
        <f t="shared" si="0"/>
        <v>0.17497435991383781</v>
      </c>
      <c r="R16" s="65">
        <f t="shared" si="0"/>
        <v>0.17497435991383781</v>
      </c>
      <c r="S16" s="65">
        <f t="shared" si="0"/>
        <v>0.17497435991383781</v>
      </c>
      <c r="T16" s="65">
        <f t="shared" si="0"/>
        <v>0.17497435991383781</v>
      </c>
      <c r="U16" s="65">
        <f t="shared" si="0"/>
        <v>0.17497435991383781</v>
      </c>
      <c r="V16" s="66">
        <f>V13</f>
        <v>3.4994871982767579</v>
      </c>
      <c r="W16" s="65">
        <f>V16/20</f>
        <v>0.17497435991383789</v>
      </c>
      <c r="X16" s="67"/>
    </row>
    <row r="17" spans="1:25">
      <c r="A17" s="2" t="s">
        <v>7</v>
      </c>
      <c r="B17" s="3">
        <f>B15+B16</f>
        <v>0.17497435991383781</v>
      </c>
      <c r="C17" s="3">
        <f t="shared" ref="C17:U17" si="1">C15+C16</f>
        <v>0.17497435991383781</v>
      </c>
      <c r="D17" s="3">
        <f t="shared" si="1"/>
        <v>0.17497435991383781</v>
      </c>
      <c r="E17" s="3">
        <f t="shared" si="1"/>
        <v>0.17497435991383781</v>
      </c>
      <c r="F17" s="3">
        <f t="shared" si="1"/>
        <v>0.17497435991383781</v>
      </c>
      <c r="G17" s="3">
        <f t="shared" si="1"/>
        <v>0.17497435991383781</v>
      </c>
      <c r="H17" s="3">
        <f t="shared" si="1"/>
        <v>0.17497435991383781</v>
      </c>
      <c r="I17" s="3">
        <f t="shared" si="1"/>
        <v>0.17497435991383781</v>
      </c>
      <c r="J17" s="3">
        <f t="shared" si="1"/>
        <v>0.17497435991383781</v>
      </c>
      <c r="K17" s="3">
        <f t="shared" si="1"/>
        <v>0.17497435991383781</v>
      </c>
      <c r="L17" s="3">
        <f t="shared" si="1"/>
        <v>0.17497435991383781</v>
      </c>
      <c r="M17" s="3">
        <f t="shared" si="1"/>
        <v>0.17497435991383781</v>
      </c>
      <c r="N17" s="3">
        <f t="shared" si="1"/>
        <v>0.17497435991383781</v>
      </c>
      <c r="O17" s="3">
        <f t="shared" si="1"/>
        <v>0.17497435991383781</v>
      </c>
      <c r="P17" s="3">
        <f t="shared" si="1"/>
        <v>0.17497435991383781</v>
      </c>
      <c r="Q17" s="3">
        <f t="shared" si="1"/>
        <v>0.17497435991383781</v>
      </c>
      <c r="R17" s="3">
        <f t="shared" si="1"/>
        <v>0.17497435991383781</v>
      </c>
      <c r="S17" s="3">
        <f t="shared" si="1"/>
        <v>0.17497435991383781</v>
      </c>
      <c r="T17" s="3">
        <f t="shared" si="1"/>
        <v>0.17497435991383781</v>
      </c>
      <c r="U17" s="3">
        <f t="shared" si="1"/>
        <v>0.17497435991383781</v>
      </c>
      <c r="V17" s="53">
        <f>SUM(B17:U17)</f>
        <v>3.4994871982767579</v>
      </c>
      <c r="W17" s="3">
        <f>V17/20</f>
        <v>0.17497435991383789</v>
      </c>
      <c r="X17" s="67"/>
    </row>
    <row r="18" spans="1:25">
      <c r="A18" s="2" t="s">
        <v>10</v>
      </c>
      <c r="B18" s="62" t="s">
        <v>11</v>
      </c>
      <c r="C18" s="62" t="s">
        <v>11</v>
      </c>
      <c r="D18" s="62" t="s">
        <v>11</v>
      </c>
      <c r="E18" s="62" t="s">
        <v>11</v>
      </c>
      <c r="F18" s="62" t="s">
        <v>11</v>
      </c>
      <c r="G18" s="62" t="s">
        <v>11</v>
      </c>
      <c r="H18" s="62" t="s">
        <v>11</v>
      </c>
      <c r="I18" s="62" t="s">
        <v>11</v>
      </c>
      <c r="J18" s="62" t="s">
        <v>11</v>
      </c>
      <c r="K18" s="62" t="s">
        <v>11</v>
      </c>
      <c r="L18" s="62" t="s">
        <v>11</v>
      </c>
      <c r="M18" s="62" t="s">
        <v>11</v>
      </c>
      <c r="N18" s="62" t="s">
        <v>11</v>
      </c>
      <c r="O18" s="62" t="s">
        <v>11</v>
      </c>
      <c r="P18" s="62" t="s">
        <v>11</v>
      </c>
      <c r="Q18" s="62" t="s">
        <v>11</v>
      </c>
      <c r="R18" s="62" t="s">
        <v>11</v>
      </c>
      <c r="S18" s="62" t="s">
        <v>11</v>
      </c>
      <c r="T18" s="62" t="s">
        <v>11</v>
      </c>
      <c r="U18" s="62" t="s">
        <v>11</v>
      </c>
      <c r="V18" s="53">
        <f>NPV(3.5%,B17:U17)</f>
        <v>2.4868061705964193</v>
      </c>
      <c r="W18" s="62" t="s">
        <v>11</v>
      </c>
    </row>
    <row r="19" spans="1:25">
      <c r="A19" s="38"/>
      <c r="B19" s="40"/>
      <c r="C19" s="40"/>
      <c r="D19" s="40"/>
      <c r="E19" s="40"/>
      <c r="F19" s="40"/>
      <c r="G19" s="40"/>
      <c r="H19" s="40"/>
      <c r="I19" s="40"/>
      <c r="J19" s="40"/>
      <c r="K19" s="40"/>
      <c r="L19" s="40"/>
      <c r="M19" s="40"/>
      <c r="N19" s="40"/>
      <c r="O19" s="40"/>
      <c r="P19" s="40"/>
      <c r="Q19" s="40"/>
      <c r="R19" s="40"/>
      <c r="S19" s="40"/>
      <c r="T19" s="40"/>
      <c r="U19" s="40"/>
      <c r="V19" s="54"/>
      <c r="W19" s="40"/>
    </row>
    <row r="20" spans="1:25">
      <c r="A20" s="2" t="s">
        <v>69</v>
      </c>
      <c r="B20" s="62"/>
      <c r="C20" s="62"/>
      <c r="D20" s="62"/>
      <c r="E20" s="62"/>
      <c r="F20" s="62"/>
      <c r="G20" s="62"/>
      <c r="H20" s="62"/>
      <c r="I20" s="62"/>
      <c r="J20" s="62"/>
      <c r="K20" s="62"/>
      <c r="L20" s="62"/>
      <c r="M20" s="62"/>
      <c r="N20" s="62"/>
      <c r="O20" s="62"/>
      <c r="P20" s="62"/>
      <c r="Q20" s="62"/>
      <c r="R20" s="62"/>
      <c r="S20" s="62"/>
      <c r="T20" s="62"/>
      <c r="U20" s="62"/>
      <c r="V20" s="64"/>
      <c r="W20" s="62"/>
      <c r="X20" s="68"/>
      <c r="Y20" s="68"/>
    </row>
    <row r="21" spans="1:25">
      <c r="A21" s="4" t="s">
        <v>4</v>
      </c>
      <c r="B21" s="62"/>
      <c r="C21" s="62"/>
      <c r="D21" s="62"/>
      <c r="E21" s="62"/>
      <c r="F21" s="62"/>
      <c r="G21" s="62"/>
      <c r="H21" s="62"/>
      <c r="I21" s="62"/>
      <c r="J21" s="62"/>
      <c r="K21" s="62"/>
      <c r="L21" s="62"/>
      <c r="M21" s="62"/>
      <c r="N21" s="62"/>
      <c r="O21" s="62"/>
      <c r="P21" s="62"/>
      <c r="Q21" s="62"/>
      <c r="R21" s="62"/>
      <c r="S21" s="62"/>
      <c r="T21" s="62"/>
      <c r="U21" s="62"/>
      <c r="V21" s="64"/>
      <c r="W21" s="62"/>
      <c r="X21" s="62"/>
      <c r="Y21" s="62"/>
    </row>
    <row r="22" spans="1:25">
      <c r="A22" s="62" t="s">
        <v>65</v>
      </c>
      <c r="B22" s="65">
        <v>0</v>
      </c>
      <c r="C22" s="65">
        <v>0</v>
      </c>
      <c r="D22" s="65">
        <v>0</v>
      </c>
      <c r="E22" s="65">
        <v>0</v>
      </c>
      <c r="F22" s="65">
        <v>0</v>
      </c>
      <c r="G22" s="65">
        <v>0</v>
      </c>
      <c r="H22" s="65">
        <v>0</v>
      </c>
      <c r="I22" s="65">
        <v>0</v>
      </c>
      <c r="J22" s="65">
        <v>0</v>
      </c>
      <c r="K22" s="65">
        <v>0</v>
      </c>
      <c r="L22" s="65">
        <v>0</v>
      </c>
      <c r="M22" s="65">
        <v>0</v>
      </c>
      <c r="N22" s="65">
        <v>0</v>
      </c>
      <c r="O22" s="65">
        <v>0</v>
      </c>
      <c r="P22" s="65">
        <v>0</v>
      </c>
      <c r="Q22" s="65">
        <v>0</v>
      </c>
      <c r="R22" s="65">
        <v>0</v>
      </c>
      <c r="S22" s="65">
        <v>0</v>
      </c>
      <c r="T22" s="65">
        <v>0</v>
      </c>
      <c r="U22" s="65">
        <v>0</v>
      </c>
      <c r="V22" s="66">
        <v>0</v>
      </c>
      <c r="W22" s="65">
        <v>0</v>
      </c>
    </row>
    <row r="23" spans="1:25">
      <c r="A23" s="4" t="s">
        <v>5</v>
      </c>
      <c r="B23" s="65"/>
      <c r="C23" s="65"/>
      <c r="D23" s="65"/>
      <c r="E23" s="65"/>
      <c r="F23" s="65"/>
      <c r="G23" s="65"/>
      <c r="H23" s="65"/>
      <c r="I23" s="65"/>
      <c r="J23" s="65"/>
      <c r="K23" s="65"/>
      <c r="L23" s="65"/>
      <c r="M23" s="65"/>
      <c r="N23" s="65"/>
      <c r="O23" s="65"/>
      <c r="P23" s="65"/>
      <c r="Q23" s="65"/>
      <c r="R23" s="65"/>
      <c r="S23" s="65"/>
      <c r="T23" s="65"/>
      <c r="U23" s="65"/>
      <c r="V23" s="66"/>
      <c r="W23" s="65"/>
    </row>
    <row r="24" spans="1:25">
      <c r="A24" s="62" t="s">
        <v>6</v>
      </c>
      <c r="B24" s="65">
        <f>'3.FindingSanctuary rMCZ Impacts'!$G$68</f>
        <v>6.6463839774079686E-2</v>
      </c>
      <c r="C24" s="65">
        <f>'3.FindingSanctuary rMCZ Impacts'!$G$68</f>
        <v>6.6463839774079686E-2</v>
      </c>
      <c r="D24" s="65">
        <f>'3.FindingSanctuary rMCZ Impacts'!$G$68</f>
        <v>6.6463839774079686E-2</v>
      </c>
      <c r="E24" s="65">
        <f>'3.FindingSanctuary rMCZ Impacts'!$G$68</f>
        <v>6.6463839774079686E-2</v>
      </c>
      <c r="F24" s="65">
        <f>'3.FindingSanctuary rMCZ Impacts'!$G$68</f>
        <v>6.6463839774079686E-2</v>
      </c>
      <c r="G24" s="65">
        <f>'3.FindingSanctuary rMCZ Impacts'!$G$68</f>
        <v>6.6463839774079686E-2</v>
      </c>
      <c r="H24" s="65">
        <f>'3.FindingSanctuary rMCZ Impacts'!$G$68</f>
        <v>6.6463839774079686E-2</v>
      </c>
      <c r="I24" s="65">
        <f>'3.FindingSanctuary rMCZ Impacts'!$G$68</f>
        <v>6.6463839774079686E-2</v>
      </c>
      <c r="J24" s="65">
        <f>'3.FindingSanctuary rMCZ Impacts'!$G$68</f>
        <v>6.6463839774079686E-2</v>
      </c>
      <c r="K24" s="65">
        <f>'3.FindingSanctuary rMCZ Impacts'!$G$68</f>
        <v>6.6463839774079686E-2</v>
      </c>
      <c r="L24" s="65">
        <f>'3.FindingSanctuary rMCZ Impacts'!$G$68</f>
        <v>6.6463839774079686E-2</v>
      </c>
      <c r="M24" s="65">
        <f>'3.FindingSanctuary rMCZ Impacts'!$G$68</f>
        <v>6.6463839774079686E-2</v>
      </c>
      <c r="N24" s="65">
        <f>'3.FindingSanctuary rMCZ Impacts'!$G$68</f>
        <v>6.6463839774079686E-2</v>
      </c>
      <c r="O24" s="65">
        <f>'3.FindingSanctuary rMCZ Impacts'!$G$68</f>
        <v>6.6463839774079686E-2</v>
      </c>
      <c r="P24" s="65">
        <f>'3.FindingSanctuary rMCZ Impacts'!$G$68</f>
        <v>6.6463839774079686E-2</v>
      </c>
      <c r="Q24" s="65">
        <f>'3.FindingSanctuary rMCZ Impacts'!$G$68</f>
        <v>6.6463839774079686E-2</v>
      </c>
      <c r="R24" s="65">
        <f>'3.FindingSanctuary rMCZ Impacts'!$G$68</f>
        <v>6.6463839774079686E-2</v>
      </c>
      <c r="S24" s="65">
        <f>'3.FindingSanctuary rMCZ Impacts'!$G$68</f>
        <v>6.6463839774079686E-2</v>
      </c>
      <c r="T24" s="65">
        <f>'3.FindingSanctuary rMCZ Impacts'!$G$68</f>
        <v>6.6463839774079686E-2</v>
      </c>
      <c r="U24" s="65">
        <f>'3.FindingSanctuary rMCZ Impacts'!$G$68</f>
        <v>6.6463839774079686E-2</v>
      </c>
      <c r="V24" s="66">
        <f>SUM(B24:U24)</f>
        <v>1.3292767954815938</v>
      </c>
      <c r="W24" s="65">
        <f>V24/20</f>
        <v>6.6463839774079686E-2</v>
      </c>
    </row>
    <row r="25" spans="1:25">
      <c r="A25" s="4"/>
      <c r="B25" s="65"/>
      <c r="C25" s="65"/>
      <c r="D25" s="65"/>
      <c r="E25" s="65"/>
      <c r="F25" s="65"/>
      <c r="G25" s="65"/>
      <c r="H25" s="65"/>
      <c r="I25" s="65"/>
      <c r="J25" s="65"/>
      <c r="K25" s="65"/>
      <c r="L25" s="65"/>
      <c r="M25" s="65"/>
      <c r="N25" s="65"/>
      <c r="O25" s="65"/>
      <c r="P25" s="65"/>
      <c r="Q25" s="65"/>
      <c r="R25" s="65"/>
      <c r="S25" s="65"/>
      <c r="T25" s="65"/>
      <c r="U25" s="65"/>
      <c r="V25" s="66"/>
      <c r="W25" s="65"/>
    </row>
    <row r="26" spans="1:25">
      <c r="A26" s="62" t="s">
        <v>8</v>
      </c>
      <c r="B26" s="65">
        <v>0</v>
      </c>
      <c r="C26" s="65">
        <v>0</v>
      </c>
      <c r="D26" s="65">
        <v>0</v>
      </c>
      <c r="E26" s="65">
        <v>0</v>
      </c>
      <c r="F26" s="65">
        <v>0</v>
      </c>
      <c r="G26" s="65">
        <v>0</v>
      </c>
      <c r="H26" s="65">
        <v>0</v>
      </c>
      <c r="I26" s="65">
        <v>0</v>
      </c>
      <c r="J26" s="65">
        <v>0</v>
      </c>
      <c r="K26" s="65">
        <v>0</v>
      </c>
      <c r="L26" s="65">
        <v>0</v>
      </c>
      <c r="M26" s="65">
        <v>0</v>
      </c>
      <c r="N26" s="65">
        <v>0</v>
      </c>
      <c r="O26" s="65">
        <v>0</v>
      </c>
      <c r="P26" s="65">
        <v>0</v>
      </c>
      <c r="Q26" s="65">
        <v>0</v>
      </c>
      <c r="R26" s="65">
        <v>0</v>
      </c>
      <c r="S26" s="65">
        <v>0</v>
      </c>
      <c r="T26" s="65">
        <v>0</v>
      </c>
      <c r="U26" s="65">
        <v>0</v>
      </c>
      <c r="V26" s="66">
        <v>0</v>
      </c>
      <c r="W26" s="65">
        <v>0</v>
      </c>
    </row>
    <row r="27" spans="1:25">
      <c r="A27" s="62" t="s">
        <v>9</v>
      </c>
      <c r="B27" s="65">
        <f>B24</f>
        <v>6.6463839774079686E-2</v>
      </c>
      <c r="C27" s="65">
        <f t="shared" ref="C27:U27" si="2">C24</f>
        <v>6.6463839774079686E-2</v>
      </c>
      <c r="D27" s="65">
        <f t="shared" si="2"/>
        <v>6.6463839774079686E-2</v>
      </c>
      <c r="E27" s="65">
        <f t="shared" si="2"/>
        <v>6.6463839774079686E-2</v>
      </c>
      <c r="F27" s="65">
        <f t="shared" si="2"/>
        <v>6.6463839774079686E-2</v>
      </c>
      <c r="G27" s="65">
        <f t="shared" si="2"/>
        <v>6.6463839774079686E-2</v>
      </c>
      <c r="H27" s="65">
        <f t="shared" si="2"/>
        <v>6.6463839774079686E-2</v>
      </c>
      <c r="I27" s="65">
        <f t="shared" si="2"/>
        <v>6.6463839774079686E-2</v>
      </c>
      <c r="J27" s="65">
        <f t="shared" si="2"/>
        <v>6.6463839774079686E-2</v>
      </c>
      <c r="K27" s="65">
        <f t="shared" si="2"/>
        <v>6.6463839774079686E-2</v>
      </c>
      <c r="L27" s="65">
        <f t="shared" si="2"/>
        <v>6.6463839774079686E-2</v>
      </c>
      <c r="M27" s="65">
        <f t="shared" si="2"/>
        <v>6.6463839774079686E-2</v>
      </c>
      <c r="N27" s="65">
        <f t="shared" si="2"/>
        <v>6.6463839774079686E-2</v>
      </c>
      <c r="O27" s="65">
        <f t="shared" si="2"/>
        <v>6.6463839774079686E-2</v>
      </c>
      <c r="P27" s="65">
        <f t="shared" si="2"/>
        <v>6.6463839774079686E-2</v>
      </c>
      <c r="Q27" s="65">
        <f t="shared" si="2"/>
        <v>6.6463839774079686E-2</v>
      </c>
      <c r="R27" s="65">
        <f t="shared" si="2"/>
        <v>6.6463839774079686E-2</v>
      </c>
      <c r="S27" s="65">
        <f t="shared" si="2"/>
        <v>6.6463839774079686E-2</v>
      </c>
      <c r="T27" s="65">
        <f t="shared" si="2"/>
        <v>6.6463839774079686E-2</v>
      </c>
      <c r="U27" s="65">
        <f t="shared" si="2"/>
        <v>6.6463839774079686E-2</v>
      </c>
      <c r="V27" s="66">
        <f>SUM(B27:U27)</f>
        <v>1.3292767954815938</v>
      </c>
      <c r="W27" s="65">
        <f>V27/20</f>
        <v>6.6463839774079686E-2</v>
      </c>
    </row>
    <row r="28" spans="1:25">
      <c r="A28" s="2" t="s">
        <v>7</v>
      </c>
      <c r="B28" s="3">
        <f>B26+B27</f>
        <v>6.6463839774079686E-2</v>
      </c>
      <c r="C28" s="3">
        <f t="shared" ref="C28:U28" si="3">C26+C27</f>
        <v>6.6463839774079686E-2</v>
      </c>
      <c r="D28" s="3">
        <f t="shared" si="3"/>
        <v>6.6463839774079686E-2</v>
      </c>
      <c r="E28" s="3">
        <f t="shared" si="3"/>
        <v>6.6463839774079686E-2</v>
      </c>
      <c r="F28" s="3">
        <f t="shared" si="3"/>
        <v>6.6463839774079686E-2</v>
      </c>
      <c r="G28" s="3">
        <f t="shared" si="3"/>
        <v>6.6463839774079686E-2</v>
      </c>
      <c r="H28" s="3">
        <f t="shared" si="3"/>
        <v>6.6463839774079686E-2</v>
      </c>
      <c r="I28" s="3">
        <f t="shared" si="3"/>
        <v>6.6463839774079686E-2</v>
      </c>
      <c r="J28" s="3">
        <f t="shared" si="3"/>
        <v>6.6463839774079686E-2</v>
      </c>
      <c r="K28" s="3">
        <f t="shared" si="3"/>
        <v>6.6463839774079686E-2</v>
      </c>
      <c r="L28" s="3">
        <f t="shared" si="3"/>
        <v>6.6463839774079686E-2</v>
      </c>
      <c r="M28" s="3">
        <f t="shared" si="3"/>
        <v>6.6463839774079686E-2</v>
      </c>
      <c r="N28" s="3">
        <f t="shared" si="3"/>
        <v>6.6463839774079686E-2</v>
      </c>
      <c r="O28" s="3">
        <f t="shared" si="3"/>
        <v>6.6463839774079686E-2</v>
      </c>
      <c r="P28" s="3">
        <f t="shared" si="3"/>
        <v>6.6463839774079686E-2</v>
      </c>
      <c r="Q28" s="3">
        <f t="shared" si="3"/>
        <v>6.6463839774079686E-2</v>
      </c>
      <c r="R28" s="3">
        <f t="shared" si="3"/>
        <v>6.6463839774079686E-2</v>
      </c>
      <c r="S28" s="3">
        <f t="shared" si="3"/>
        <v>6.6463839774079686E-2</v>
      </c>
      <c r="T28" s="3">
        <f t="shared" si="3"/>
        <v>6.6463839774079686E-2</v>
      </c>
      <c r="U28" s="3">
        <f t="shared" si="3"/>
        <v>6.6463839774079686E-2</v>
      </c>
      <c r="V28" s="53">
        <f>SUM(B28:U28)</f>
        <v>1.3292767954815938</v>
      </c>
      <c r="W28" s="3">
        <f>V28/20</f>
        <v>6.6463839774079686E-2</v>
      </c>
    </row>
    <row r="29" spans="1:25">
      <c r="A29" s="2" t="s">
        <v>10</v>
      </c>
      <c r="B29" s="69" t="s">
        <v>11</v>
      </c>
      <c r="C29" s="69" t="s">
        <v>11</v>
      </c>
      <c r="D29" s="69" t="s">
        <v>11</v>
      </c>
      <c r="E29" s="69" t="s">
        <v>11</v>
      </c>
      <c r="F29" s="69" t="s">
        <v>11</v>
      </c>
      <c r="G29" s="69" t="s">
        <v>11</v>
      </c>
      <c r="H29" s="69" t="s">
        <v>11</v>
      </c>
      <c r="I29" s="69" t="s">
        <v>11</v>
      </c>
      <c r="J29" s="69" t="s">
        <v>11</v>
      </c>
      <c r="K29" s="69" t="s">
        <v>11</v>
      </c>
      <c r="L29" s="69" t="s">
        <v>11</v>
      </c>
      <c r="M29" s="69" t="s">
        <v>11</v>
      </c>
      <c r="N29" s="69" t="s">
        <v>11</v>
      </c>
      <c r="O29" s="69" t="s">
        <v>11</v>
      </c>
      <c r="P29" s="69" t="s">
        <v>11</v>
      </c>
      <c r="Q29" s="69" t="s">
        <v>11</v>
      </c>
      <c r="R29" s="69" t="s">
        <v>11</v>
      </c>
      <c r="S29" s="69" t="s">
        <v>11</v>
      </c>
      <c r="T29" s="69" t="s">
        <v>11</v>
      </c>
      <c r="U29" s="69" t="s">
        <v>11</v>
      </c>
      <c r="V29" s="53">
        <f>NPV(3.5%,B28:U28)</f>
        <v>0.94461089586555891</v>
      </c>
      <c r="W29" s="69" t="s">
        <v>11</v>
      </c>
    </row>
    <row r="30" spans="1:25">
      <c r="A30" s="38"/>
      <c r="B30" s="40"/>
      <c r="C30" s="40"/>
      <c r="D30" s="40"/>
      <c r="E30" s="40"/>
      <c r="F30" s="40"/>
      <c r="G30" s="40"/>
      <c r="H30" s="40"/>
      <c r="I30" s="40"/>
      <c r="J30" s="40"/>
      <c r="K30" s="40"/>
      <c r="L30" s="40"/>
      <c r="M30" s="40"/>
      <c r="N30" s="40"/>
      <c r="O30" s="40"/>
      <c r="P30" s="40"/>
      <c r="Q30" s="40"/>
      <c r="R30" s="40"/>
      <c r="S30" s="40"/>
      <c r="T30" s="40"/>
      <c r="U30" s="40"/>
      <c r="V30" s="54"/>
      <c r="W30" s="40"/>
    </row>
    <row r="31" spans="1:25">
      <c r="A31" s="41" t="s">
        <v>67</v>
      </c>
      <c r="B31" s="62"/>
      <c r="C31" s="62"/>
      <c r="D31" s="62"/>
      <c r="E31" s="62"/>
      <c r="F31" s="62"/>
      <c r="G31" s="62"/>
      <c r="H31" s="62"/>
      <c r="I31" s="62"/>
      <c r="J31" s="62"/>
      <c r="K31" s="62"/>
      <c r="L31" s="62"/>
      <c r="M31" s="62"/>
      <c r="N31" s="62"/>
      <c r="O31" s="62"/>
      <c r="P31" s="62"/>
      <c r="Q31" s="62"/>
      <c r="R31" s="62"/>
      <c r="S31" s="62"/>
      <c r="T31" s="62"/>
      <c r="U31" s="62"/>
      <c r="V31" s="64"/>
      <c r="W31" s="62"/>
      <c r="X31" s="68"/>
    </row>
    <row r="32" spans="1:25">
      <c r="A32" s="4" t="s">
        <v>4</v>
      </c>
      <c r="B32" s="62"/>
      <c r="C32" s="62"/>
      <c r="D32" s="62"/>
      <c r="E32" s="62"/>
      <c r="F32" s="62"/>
      <c r="G32" s="62"/>
      <c r="H32" s="62"/>
      <c r="I32" s="62"/>
      <c r="J32" s="62"/>
      <c r="K32" s="62"/>
      <c r="L32" s="62"/>
      <c r="M32" s="62"/>
      <c r="N32" s="62"/>
      <c r="O32" s="62"/>
      <c r="P32" s="62"/>
      <c r="Q32" s="62"/>
      <c r="R32" s="62"/>
      <c r="S32" s="62"/>
      <c r="T32" s="62"/>
      <c r="U32" s="62"/>
      <c r="V32" s="64"/>
      <c r="W32" s="62"/>
      <c r="X32" s="62"/>
    </row>
    <row r="33" spans="1:24">
      <c r="A33" s="62" t="s">
        <v>65</v>
      </c>
      <c r="B33" s="65">
        <v>0</v>
      </c>
      <c r="C33" s="65">
        <v>0</v>
      </c>
      <c r="D33" s="65">
        <v>0</v>
      </c>
      <c r="E33" s="65">
        <v>0</v>
      </c>
      <c r="F33" s="65">
        <v>0</v>
      </c>
      <c r="G33" s="65">
        <v>0</v>
      </c>
      <c r="H33" s="65">
        <v>0</v>
      </c>
      <c r="I33" s="65">
        <v>0</v>
      </c>
      <c r="J33" s="65">
        <v>0</v>
      </c>
      <c r="K33" s="65">
        <v>0</v>
      </c>
      <c r="L33" s="65">
        <v>0</v>
      </c>
      <c r="M33" s="65">
        <v>0</v>
      </c>
      <c r="N33" s="65">
        <v>0</v>
      </c>
      <c r="O33" s="65">
        <v>0</v>
      </c>
      <c r="P33" s="65">
        <v>0</v>
      </c>
      <c r="Q33" s="65">
        <v>0</v>
      </c>
      <c r="R33" s="65">
        <v>0</v>
      </c>
      <c r="S33" s="65">
        <v>0</v>
      </c>
      <c r="T33" s="65">
        <v>0</v>
      </c>
      <c r="U33" s="65">
        <v>0</v>
      </c>
      <c r="V33" s="66">
        <v>0</v>
      </c>
      <c r="W33" s="65">
        <v>0</v>
      </c>
    </row>
    <row r="34" spans="1:24">
      <c r="A34" s="4" t="s">
        <v>5</v>
      </c>
      <c r="B34" s="65"/>
      <c r="C34" s="65"/>
      <c r="D34" s="65"/>
      <c r="E34" s="65"/>
      <c r="F34" s="65"/>
      <c r="G34" s="65"/>
      <c r="H34" s="65"/>
      <c r="I34" s="65"/>
      <c r="J34" s="65"/>
      <c r="K34" s="65"/>
      <c r="L34" s="65"/>
      <c r="M34" s="65"/>
      <c r="N34" s="65"/>
      <c r="O34" s="65"/>
      <c r="P34" s="65"/>
      <c r="Q34" s="65"/>
      <c r="R34" s="65"/>
      <c r="S34" s="65"/>
      <c r="T34" s="65"/>
      <c r="U34" s="65"/>
      <c r="V34" s="66"/>
      <c r="W34" s="65"/>
    </row>
    <row r="35" spans="1:24">
      <c r="A35" s="62" t="s">
        <v>6</v>
      </c>
      <c r="B35" s="65">
        <f>'4. ISCZ rMCZ Impacts'!$G$26</f>
        <v>0</v>
      </c>
      <c r="C35" s="65">
        <f>'4. ISCZ rMCZ Impacts'!$G$26</f>
        <v>0</v>
      </c>
      <c r="D35" s="65">
        <f>'4. ISCZ rMCZ Impacts'!$G$26</f>
        <v>0</v>
      </c>
      <c r="E35" s="65">
        <f>'4. ISCZ rMCZ Impacts'!$G$26</f>
        <v>0</v>
      </c>
      <c r="F35" s="65">
        <f>'4. ISCZ rMCZ Impacts'!$G$26</f>
        <v>0</v>
      </c>
      <c r="G35" s="65">
        <f>'4. ISCZ rMCZ Impacts'!$G$26</f>
        <v>0</v>
      </c>
      <c r="H35" s="65">
        <f>'4. ISCZ rMCZ Impacts'!$G$26</f>
        <v>0</v>
      </c>
      <c r="I35" s="65">
        <f>'4. ISCZ rMCZ Impacts'!$G$26</f>
        <v>0</v>
      </c>
      <c r="J35" s="65">
        <f>'4. ISCZ rMCZ Impacts'!$G$26</f>
        <v>0</v>
      </c>
      <c r="K35" s="65">
        <f>'4. ISCZ rMCZ Impacts'!$G$26</f>
        <v>0</v>
      </c>
      <c r="L35" s="65">
        <f>'4. ISCZ rMCZ Impacts'!$G$26</f>
        <v>0</v>
      </c>
      <c r="M35" s="65">
        <f>'4. ISCZ rMCZ Impacts'!$G$26</f>
        <v>0</v>
      </c>
      <c r="N35" s="65">
        <f>'4. ISCZ rMCZ Impacts'!$G$26</f>
        <v>0</v>
      </c>
      <c r="O35" s="65">
        <f>'4. ISCZ rMCZ Impacts'!$G$26</f>
        <v>0</v>
      </c>
      <c r="P35" s="65">
        <f>'4. ISCZ rMCZ Impacts'!$G$26</f>
        <v>0</v>
      </c>
      <c r="Q35" s="65">
        <f>'4. ISCZ rMCZ Impacts'!$G$26</f>
        <v>0</v>
      </c>
      <c r="R35" s="65">
        <f>'4. ISCZ rMCZ Impacts'!$G$26</f>
        <v>0</v>
      </c>
      <c r="S35" s="65">
        <f>'4. ISCZ rMCZ Impacts'!$G$26</f>
        <v>0</v>
      </c>
      <c r="T35" s="65">
        <f>'4. ISCZ rMCZ Impacts'!$G$26</f>
        <v>0</v>
      </c>
      <c r="U35" s="65">
        <f>'4. ISCZ rMCZ Impacts'!$G$26</f>
        <v>0</v>
      </c>
      <c r="V35" s="66">
        <f>SUM(B35:U35)</f>
        <v>0</v>
      </c>
      <c r="W35" s="65">
        <f>V35/20</f>
        <v>0</v>
      </c>
    </row>
    <row r="36" spans="1:24">
      <c r="A36" s="4"/>
      <c r="B36" s="65"/>
      <c r="C36" s="65"/>
      <c r="D36" s="65"/>
      <c r="E36" s="65"/>
      <c r="F36" s="65"/>
      <c r="G36" s="65"/>
      <c r="H36" s="65"/>
      <c r="I36" s="65"/>
      <c r="J36" s="65"/>
      <c r="K36" s="65"/>
      <c r="L36" s="65"/>
      <c r="M36" s="65"/>
      <c r="N36" s="65"/>
      <c r="O36" s="65"/>
      <c r="P36" s="65"/>
      <c r="Q36" s="65"/>
      <c r="R36" s="65"/>
      <c r="S36" s="65"/>
      <c r="T36" s="65"/>
      <c r="U36" s="65"/>
      <c r="V36" s="66"/>
      <c r="W36" s="65"/>
    </row>
    <row r="37" spans="1:24">
      <c r="A37" s="62" t="s">
        <v>8</v>
      </c>
      <c r="B37" s="65">
        <v>0</v>
      </c>
      <c r="C37" s="65">
        <v>0</v>
      </c>
      <c r="D37" s="65">
        <v>0</v>
      </c>
      <c r="E37" s="65">
        <v>0</v>
      </c>
      <c r="F37" s="65">
        <v>0</v>
      </c>
      <c r="G37" s="65">
        <v>0</v>
      </c>
      <c r="H37" s="65">
        <v>0</v>
      </c>
      <c r="I37" s="65">
        <v>0</v>
      </c>
      <c r="J37" s="65">
        <v>0</v>
      </c>
      <c r="K37" s="65">
        <v>0</v>
      </c>
      <c r="L37" s="65">
        <v>0</v>
      </c>
      <c r="M37" s="65">
        <v>0</v>
      </c>
      <c r="N37" s="65">
        <v>0</v>
      </c>
      <c r="O37" s="65">
        <v>0</v>
      </c>
      <c r="P37" s="65">
        <v>0</v>
      </c>
      <c r="Q37" s="65">
        <v>0</v>
      </c>
      <c r="R37" s="65">
        <v>0</v>
      </c>
      <c r="S37" s="65">
        <v>0</v>
      </c>
      <c r="T37" s="65">
        <v>0</v>
      </c>
      <c r="U37" s="65">
        <v>0</v>
      </c>
      <c r="V37" s="66">
        <v>0</v>
      </c>
      <c r="W37" s="65">
        <v>0</v>
      </c>
    </row>
    <row r="38" spans="1:24">
      <c r="A38" s="62" t="s">
        <v>9</v>
      </c>
      <c r="B38" s="65">
        <f>B35</f>
        <v>0</v>
      </c>
      <c r="C38" s="65">
        <f t="shared" ref="C38:U38" si="4">C35</f>
        <v>0</v>
      </c>
      <c r="D38" s="65">
        <f t="shared" si="4"/>
        <v>0</v>
      </c>
      <c r="E38" s="65">
        <f t="shared" si="4"/>
        <v>0</v>
      </c>
      <c r="F38" s="65">
        <f t="shared" si="4"/>
        <v>0</v>
      </c>
      <c r="G38" s="65">
        <f t="shared" si="4"/>
        <v>0</v>
      </c>
      <c r="H38" s="65">
        <f t="shared" si="4"/>
        <v>0</v>
      </c>
      <c r="I38" s="65">
        <f t="shared" si="4"/>
        <v>0</v>
      </c>
      <c r="J38" s="65">
        <f t="shared" si="4"/>
        <v>0</v>
      </c>
      <c r="K38" s="65">
        <f t="shared" si="4"/>
        <v>0</v>
      </c>
      <c r="L38" s="65">
        <f t="shared" si="4"/>
        <v>0</v>
      </c>
      <c r="M38" s="65">
        <f t="shared" si="4"/>
        <v>0</v>
      </c>
      <c r="N38" s="65">
        <f t="shared" si="4"/>
        <v>0</v>
      </c>
      <c r="O38" s="65">
        <f t="shared" si="4"/>
        <v>0</v>
      </c>
      <c r="P38" s="65">
        <f t="shared" si="4"/>
        <v>0</v>
      </c>
      <c r="Q38" s="65">
        <f t="shared" si="4"/>
        <v>0</v>
      </c>
      <c r="R38" s="65">
        <f t="shared" si="4"/>
        <v>0</v>
      </c>
      <c r="S38" s="65">
        <f t="shared" si="4"/>
        <v>0</v>
      </c>
      <c r="T38" s="65">
        <f t="shared" si="4"/>
        <v>0</v>
      </c>
      <c r="U38" s="65">
        <f t="shared" si="4"/>
        <v>0</v>
      </c>
      <c r="V38" s="66">
        <f>SUM(B38:U38)</f>
        <v>0</v>
      </c>
      <c r="W38" s="65">
        <f>V38/20</f>
        <v>0</v>
      </c>
    </row>
    <row r="39" spans="1:24">
      <c r="A39" s="2" t="s">
        <v>7</v>
      </c>
      <c r="B39" s="3">
        <f>B37+B38</f>
        <v>0</v>
      </c>
      <c r="C39" s="3">
        <f t="shared" ref="C39:U39" si="5">C37+C38</f>
        <v>0</v>
      </c>
      <c r="D39" s="3">
        <f t="shared" si="5"/>
        <v>0</v>
      </c>
      <c r="E39" s="3">
        <f t="shared" si="5"/>
        <v>0</v>
      </c>
      <c r="F39" s="3">
        <f t="shared" si="5"/>
        <v>0</v>
      </c>
      <c r="G39" s="3">
        <f t="shared" si="5"/>
        <v>0</v>
      </c>
      <c r="H39" s="3">
        <f t="shared" si="5"/>
        <v>0</v>
      </c>
      <c r="I39" s="3">
        <f t="shared" si="5"/>
        <v>0</v>
      </c>
      <c r="J39" s="3">
        <f t="shared" si="5"/>
        <v>0</v>
      </c>
      <c r="K39" s="3">
        <f t="shared" si="5"/>
        <v>0</v>
      </c>
      <c r="L39" s="3">
        <f t="shared" si="5"/>
        <v>0</v>
      </c>
      <c r="M39" s="3">
        <f t="shared" si="5"/>
        <v>0</v>
      </c>
      <c r="N39" s="3">
        <f t="shared" si="5"/>
        <v>0</v>
      </c>
      <c r="O39" s="3">
        <f t="shared" si="5"/>
        <v>0</v>
      </c>
      <c r="P39" s="3">
        <f t="shared" si="5"/>
        <v>0</v>
      </c>
      <c r="Q39" s="3">
        <f t="shared" si="5"/>
        <v>0</v>
      </c>
      <c r="R39" s="3">
        <f t="shared" si="5"/>
        <v>0</v>
      </c>
      <c r="S39" s="3">
        <f t="shared" si="5"/>
        <v>0</v>
      </c>
      <c r="T39" s="3">
        <f t="shared" si="5"/>
        <v>0</v>
      </c>
      <c r="U39" s="3">
        <f t="shared" si="5"/>
        <v>0</v>
      </c>
      <c r="V39" s="53">
        <f>SUM(B39:U39)</f>
        <v>0</v>
      </c>
      <c r="W39" s="3">
        <f>V39/20</f>
        <v>0</v>
      </c>
    </row>
    <row r="40" spans="1:24">
      <c r="A40" s="2" t="s">
        <v>10</v>
      </c>
      <c r="B40" s="69" t="s">
        <v>11</v>
      </c>
      <c r="C40" s="69" t="s">
        <v>11</v>
      </c>
      <c r="D40" s="69" t="s">
        <v>11</v>
      </c>
      <c r="E40" s="69" t="s">
        <v>11</v>
      </c>
      <c r="F40" s="69" t="s">
        <v>11</v>
      </c>
      <c r="G40" s="69" t="s">
        <v>11</v>
      </c>
      <c r="H40" s="69" t="s">
        <v>11</v>
      </c>
      <c r="I40" s="69" t="s">
        <v>11</v>
      </c>
      <c r="J40" s="69" t="s">
        <v>11</v>
      </c>
      <c r="K40" s="69" t="s">
        <v>11</v>
      </c>
      <c r="L40" s="69" t="s">
        <v>11</v>
      </c>
      <c r="M40" s="69" t="s">
        <v>11</v>
      </c>
      <c r="N40" s="69" t="s">
        <v>11</v>
      </c>
      <c r="O40" s="69" t="s">
        <v>11</v>
      </c>
      <c r="P40" s="69" t="s">
        <v>11</v>
      </c>
      <c r="Q40" s="69" t="s">
        <v>11</v>
      </c>
      <c r="R40" s="69" t="s">
        <v>11</v>
      </c>
      <c r="S40" s="69" t="s">
        <v>11</v>
      </c>
      <c r="T40" s="69" t="s">
        <v>11</v>
      </c>
      <c r="U40" s="69" t="s">
        <v>11</v>
      </c>
      <c r="V40" s="53">
        <f>NPV(3.5%,B39:U39)</f>
        <v>0</v>
      </c>
      <c r="W40" s="69" t="s">
        <v>11</v>
      </c>
    </row>
    <row r="41" spans="1:24">
      <c r="A41" s="38"/>
      <c r="B41" s="40"/>
      <c r="C41" s="40"/>
      <c r="D41" s="40"/>
      <c r="E41" s="40"/>
      <c r="F41" s="40"/>
      <c r="G41" s="40"/>
      <c r="H41" s="40"/>
      <c r="I41" s="40"/>
      <c r="J41" s="40"/>
      <c r="K41" s="40"/>
      <c r="L41" s="40"/>
      <c r="M41" s="40"/>
      <c r="N41" s="40"/>
      <c r="O41" s="40"/>
      <c r="P41" s="40"/>
      <c r="Q41" s="40"/>
      <c r="R41" s="40"/>
      <c r="S41" s="40"/>
      <c r="T41" s="40"/>
      <c r="U41" s="40"/>
      <c r="V41" s="54"/>
      <c r="W41" s="40"/>
    </row>
    <row r="42" spans="1:24">
      <c r="A42" s="2" t="s">
        <v>70</v>
      </c>
      <c r="B42" s="62"/>
      <c r="C42" s="62"/>
      <c r="D42" s="62"/>
      <c r="E42" s="62"/>
      <c r="F42" s="62"/>
      <c r="G42" s="62"/>
      <c r="H42" s="62"/>
      <c r="I42" s="62"/>
      <c r="J42" s="62"/>
      <c r="K42" s="62"/>
      <c r="L42" s="62"/>
      <c r="M42" s="62"/>
      <c r="N42" s="62"/>
      <c r="O42" s="62"/>
      <c r="P42" s="62"/>
      <c r="Q42" s="62"/>
      <c r="R42" s="62"/>
      <c r="S42" s="62"/>
      <c r="T42" s="62"/>
      <c r="U42" s="62"/>
      <c r="V42" s="64"/>
      <c r="W42" s="62"/>
      <c r="X42" s="68"/>
    </row>
    <row r="43" spans="1:24">
      <c r="A43" s="4" t="s">
        <v>4</v>
      </c>
      <c r="B43" s="62"/>
      <c r="C43" s="62"/>
      <c r="D43" s="62"/>
      <c r="E43" s="62"/>
      <c r="F43" s="62"/>
      <c r="G43" s="62"/>
      <c r="H43" s="62"/>
      <c r="I43" s="62"/>
      <c r="J43" s="62"/>
      <c r="K43" s="62"/>
      <c r="L43" s="62"/>
      <c r="M43" s="62"/>
      <c r="N43" s="62"/>
      <c r="O43" s="62"/>
      <c r="P43" s="62"/>
      <c r="Q43" s="62"/>
      <c r="R43" s="62"/>
      <c r="S43" s="62"/>
      <c r="T43" s="62"/>
      <c r="U43" s="62"/>
      <c r="V43" s="64"/>
      <c r="W43" s="62"/>
      <c r="X43" s="62"/>
    </row>
    <row r="44" spans="1:24">
      <c r="A44" s="62" t="s">
        <v>65</v>
      </c>
      <c r="B44" s="65">
        <v>0</v>
      </c>
      <c r="C44" s="65">
        <v>0</v>
      </c>
      <c r="D44" s="65">
        <v>0</v>
      </c>
      <c r="E44" s="65">
        <v>0</v>
      </c>
      <c r="F44" s="65">
        <v>0</v>
      </c>
      <c r="G44" s="65">
        <v>0</v>
      </c>
      <c r="H44" s="65">
        <v>0</v>
      </c>
      <c r="I44" s="65">
        <v>0</v>
      </c>
      <c r="J44" s="65">
        <v>0</v>
      </c>
      <c r="K44" s="65">
        <v>0</v>
      </c>
      <c r="L44" s="65">
        <v>0</v>
      </c>
      <c r="M44" s="65">
        <v>0</v>
      </c>
      <c r="N44" s="65">
        <v>0</v>
      </c>
      <c r="O44" s="65">
        <v>0</v>
      </c>
      <c r="P44" s="65">
        <v>0</v>
      </c>
      <c r="Q44" s="65">
        <v>0</v>
      </c>
      <c r="R44" s="65">
        <v>0</v>
      </c>
      <c r="S44" s="65">
        <v>0</v>
      </c>
      <c r="T44" s="65">
        <v>0</v>
      </c>
      <c r="U44" s="65">
        <v>0</v>
      </c>
      <c r="V44" s="66">
        <v>0</v>
      </c>
      <c r="W44" s="65">
        <v>0</v>
      </c>
    </row>
    <row r="45" spans="1:24">
      <c r="A45" s="4" t="s">
        <v>5</v>
      </c>
      <c r="B45" s="65"/>
      <c r="C45" s="65"/>
      <c r="D45" s="65"/>
      <c r="E45" s="65"/>
      <c r="F45" s="65"/>
      <c r="G45" s="65"/>
      <c r="H45" s="65"/>
      <c r="I45" s="65"/>
      <c r="J45" s="65"/>
      <c r="K45" s="65"/>
      <c r="L45" s="65"/>
      <c r="M45" s="65"/>
      <c r="N45" s="65"/>
      <c r="O45" s="65"/>
      <c r="P45" s="65"/>
      <c r="Q45" s="65"/>
      <c r="R45" s="65"/>
      <c r="S45" s="65"/>
      <c r="T45" s="65"/>
      <c r="U45" s="65"/>
      <c r="V45" s="66"/>
      <c r="W45" s="65"/>
    </row>
    <row r="46" spans="1:24">
      <c r="A46" s="62" t="s">
        <v>6</v>
      </c>
      <c r="B46" s="65">
        <f>'5. Net Gain rMCZ Impacts'!$G$28</f>
        <v>0</v>
      </c>
      <c r="C46" s="65">
        <f>'5. Net Gain rMCZ Impacts'!$G$28</f>
        <v>0</v>
      </c>
      <c r="D46" s="65">
        <f>'5. Net Gain rMCZ Impacts'!$G$28</f>
        <v>0</v>
      </c>
      <c r="E46" s="65">
        <f>'5. Net Gain rMCZ Impacts'!$G$28</f>
        <v>0</v>
      </c>
      <c r="F46" s="65">
        <f>'5. Net Gain rMCZ Impacts'!$G$28</f>
        <v>0</v>
      </c>
      <c r="G46" s="65">
        <f>'5. Net Gain rMCZ Impacts'!$G$28</f>
        <v>0</v>
      </c>
      <c r="H46" s="65">
        <f>'5. Net Gain rMCZ Impacts'!$G$28</f>
        <v>0</v>
      </c>
      <c r="I46" s="65">
        <f>'5. Net Gain rMCZ Impacts'!$G$28</f>
        <v>0</v>
      </c>
      <c r="J46" s="65">
        <f>'5. Net Gain rMCZ Impacts'!$G$28</f>
        <v>0</v>
      </c>
      <c r="K46" s="65">
        <f>'5. Net Gain rMCZ Impacts'!$G$28</f>
        <v>0</v>
      </c>
      <c r="L46" s="65">
        <f>'5. Net Gain rMCZ Impacts'!$G$28</f>
        <v>0</v>
      </c>
      <c r="M46" s="65">
        <f>'5. Net Gain rMCZ Impacts'!$G$28</f>
        <v>0</v>
      </c>
      <c r="N46" s="65">
        <f>'5. Net Gain rMCZ Impacts'!$G$28</f>
        <v>0</v>
      </c>
      <c r="O46" s="65">
        <f>'5. Net Gain rMCZ Impacts'!$G$28</f>
        <v>0</v>
      </c>
      <c r="P46" s="65">
        <f>'5. Net Gain rMCZ Impacts'!$G$28</f>
        <v>0</v>
      </c>
      <c r="Q46" s="65">
        <f>'5. Net Gain rMCZ Impacts'!$G$28</f>
        <v>0</v>
      </c>
      <c r="R46" s="65">
        <f>'5. Net Gain rMCZ Impacts'!$G$28</f>
        <v>0</v>
      </c>
      <c r="S46" s="65">
        <f>'5. Net Gain rMCZ Impacts'!$G$28</f>
        <v>0</v>
      </c>
      <c r="T46" s="65">
        <f>'5. Net Gain rMCZ Impacts'!$G$28</f>
        <v>0</v>
      </c>
      <c r="U46" s="65">
        <f>'5. Net Gain rMCZ Impacts'!$G$28</f>
        <v>0</v>
      </c>
      <c r="V46" s="66">
        <f>SUM(B46:U46)</f>
        <v>0</v>
      </c>
      <c r="W46" s="65">
        <f>V46/20</f>
        <v>0</v>
      </c>
    </row>
    <row r="47" spans="1:24">
      <c r="A47" s="4"/>
      <c r="B47" s="65"/>
      <c r="C47" s="65"/>
      <c r="D47" s="65"/>
      <c r="E47" s="65"/>
      <c r="F47" s="65"/>
      <c r="G47" s="65"/>
      <c r="H47" s="65"/>
      <c r="I47" s="65"/>
      <c r="J47" s="65"/>
      <c r="K47" s="65"/>
      <c r="L47" s="65"/>
      <c r="M47" s="65"/>
      <c r="N47" s="65"/>
      <c r="O47" s="65"/>
      <c r="P47" s="65"/>
      <c r="Q47" s="65"/>
      <c r="R47" s="65"/>
      <c r="S47" s="65"/>
      <c r="T47" s="65"/>
      <c r="U47" s="65"/>
      <c r="V47" s="66"/>
      <c r="W47" s="65"/>
    </row>
    <row r="48" spans="1:24">
      <c r="A48" s="62" t="s">
        <v>8</v>
      </c>
      <c r="B48" s="65">
        <v>0</v>
      </c>
      <c r="C48" s="65">
        <v>0</v>
      </c>
      <c r="D48" s="65">
        <v>0</v>
      </c>
      <c r="E48" s="65">
        <v>0</v>
      </c>
      <c r="F48" s="65">
        <v>0</v>
      </c>
      <c r="G48" s="65">
        <v>0</v>
      </c>
      <c r="H48" s="65">
        <v>0</v>
      </c>
      <c r="I48" s="65">
        <v>0</v>
      </c>
      <c r="J48" s="65">
        <v>0</v>
      </c>
      <c r="K48" s="65">
        <v>0</v>
      </c>
      <c r="L48" s="65">
        <v>0</v>
      </c>
      <c r="M48" s="65">
        <v>0</v>
      </c>
      <c r="N48" s="65">
        <v>0</v>
      </c>
      <c r="O48" s="65">
        <v>0</v>
      </c>
      <c r="P48" s="65">
        <v>0</v>
      </c>
      <c r="Q48" s="65">
        <v>0</v>
      </c>
      <c r="R48" s="65">
        <v>0</v>
      </c>
      <c r="S48" s="65">
        <v>0</v>
      </c>
      <c r="T48" s="65">
        <v>0</v>
      </c>
      <c r="U48" s="65">
        <v>0</v>
      </c>
      <c r="V48" s="66">
        <v>0</v>
      </c>
      <c r="W48" s="65">
        <v>0</v>
      </c>
    </row>
    <row r="49" spans="1:23">
      <c r="A49" s="62" t="s">
        <v>9</v>
      </c>
      <c r="B49" s="65">
        <f>B46</f>
        <v>0</v>
      </c>
      <c r="C49" s="65">
        <f t="shared" ref="C49:U49" si="6">C46</f>
        <v>0</v>
      </c>
      <c r="D49" s="65">
        <f t="shared" si="6"/>
        <v>0</v>
      </c>
      <c r="E49" s="65">
        <f t="shared" si="6"/>
        <v>0</v>
      </c>
      <c r="F49" s="65">
        <f t="shared" si="6"/>
        <v>0</v>
      </c>
      <c r="G49" s="65">
        <f t="shared" si="6"/>
        <v>0</v>
      </c>
      <c r="H49" s="65">
        <f t="shared" si="6"/>
        <v>0</v>
      </c>
      <c r="I49" s="65">
        <f t="shared" si="6"/>
        <v>0</v>
      </c>
      <c r="J49" s="65">
        <f t="shared" si="6"/>
        <v>0</v>
      </c>
      <c r="K49" s="65">
        <f t="shared" si="6"/>
        <v>0</v>
      </c>
      <c r="L49" s="65">
        <f t="shared" si="6"/>
        <v>0</v>
      </c>
      <c r="M49" s="65">
        <f t="shared" si="6"/>
        <v>0</v>
      </c>
      <c r="N49" s="65">
        <f t="shared" si="6"/>
        <v>0</v>
      </c>
      <c r="O49" s="65">
        <f t="shared" si="6"/>
        <v>0</v>
      </c>
      <c r="P49" s="65">
        <f t="shared" si="6"/>
        <v>0</v>
      </c>
      <c r="Q49" s="65">
        <f t="shared" si="6"/>
        <v>0</v>
      </c>
      <c r="R49" s="65">
        <f t="shared" si="6"/>
        <v>0</v>
      </c>
      <c r="S49" s="65">
        <f t="shared" si="6"/>
        <v>0</v>
      </c>
      <c r="T49" s="65">
        <f t="shared" si="6"/>
        <v>0</v>
      </c>
      <c r="U49" s="65">
        <f t="shared" si="6"/>
        <v>0</v>
      </c>
      <c r="V49" s="66">
        <f>SUM(B49:U49)</f>
        <v>0</v>
      </c>
      <c r="W49" s="65">
        <f>V49/20</f>
        <v>0</v>
      </c>
    </row>
    <row r="50" spans="1:23">
      <c r="A50" s="2" t="s">
        <v>7</v>
      </c>
      <c r="B50" s="3">
        <f>B48+B49</f>
        <v>0</v>
      </c>
      <c r="C50" s="3">
        <f t="shared" ref="C50:U50" si="7">C48+C49</f>
        <v>0</v>
      </c>
      <c r="D50" s="3">
        <f t="shared" si="7"/>
        <v>0</v>
      </c>
      <c r="E50" s="3">
        <f t="shared" si="7"/>
        <v>0</v>
      </c>
      <c r="F50" s="3">
        <f t="shared" si="7"/>
        <v>0</v>
      </c>
      <c r="G50" s="3">
        <f t="shared" si="7"/>
        <v>0</v>
      </c>
      <c r="H50" s="3">
        <f t="shared" si="7"/>
        <v>0</v>
      </c>
      <c r="I50" s="3">
        <f t="shared" si="7"/>
        <v>0</v>
      </c>
      <c r="J50" s="3">
        <f t="shared" si="7"/>
        <v>0</v>
      </c>
      <c r="K50" s="3">
        <f t="shared" si="7"/>
        <v>0</v>
      </c>
      <c r="L50" s="3">
        <f t="shared" si="7"/>
        <v>0</v>
      </c>
      <c r="M50" s="3">
        <f t="shared" si="7"/>
        <v>0</v>
      </c>
      <c r="N50" s="3">
        <f t="shared" si="7"/>
        <v>0</v>
      </c>
      <c r="O50" s="3">
        <f t="shared" si="7"/>
        <v>0</v>
      </c>
      <c r="P50" s="3">
        <f t="shared" si="7"/>
        <v>0</v>
      </c>
      <c r="Q50" s="3">
        <f t="shared" si="7"/>
        <v>0</v>
      </c>
      <c r="R50" s="3">
        <f t="shared" si="7"/>
        <v>0</v>
      </c>
      <c r="S50" s="3">
        <f t="shared" si="7"/>
        <v>0</v>
      </c>
      <c r="T50" s="3">
        <f t="shared" si="7"/>
        <v>0</v>
      </c>
      <c r="U50" s="3">
        <f t="shared" si="7"/>
        <v>0</v>
      </c>
      <c r="V50" s="53">
        <f>SUM(B50:U50)</f>
        <v>0</v>
      </c>
      <c r="W50" s="3">
        <f>V50/20</f>
        <v>0</v>
      </c>
    </row>
    <row r="51" spans="1:23">
      <c r="A51" s="2" t="s">
        <v>10</v>
      </c>
      <c r="B51" s="69" t="s">
        <v>11</v>
      </c>
      <c r="C51" s="69" t="s">
        <v>11</v>
      </c>
      <c r="D51" s="69" t="s">
        <v>11</v>
      </c>
      <c r="E51" s="69" t="s">
        <v>11</v>
      </c>
      <c r="F51" s="69" t="s">
        <v>11</v>
      </c>
      <c r="G51" s="69" t="s">
        <v>11</v>
      </c>
      <c r="H51" s="69" t="s">
        <v>11</v>
      </c>
      <c r="I51" s="69" t="s">
        <v>11</v>
      </c>
      <c r="J51" s="69" t="s">
        <v>11</v>
      </c>
      <c r="K51" s="69" t="s">
        <v>11</v>
      </c>
      <c r="L51" s="69" t="s">
        <v>11</v>
      </c>
      <c r="M51" s="69" t="s">
        <v>11</v>
      </c>
      <c r="N51" s="69" t="s">
        <v>11</v>
      </c>
      <c r="O51" s="69" t="s">
        <v>11</v>
      </c>
      <c r="P51" s="69" t="s">
        <v>11</v>
      </c>
      <c r="Q51" s="69" t="s">
        <v>11</v>
      </c>
      <c r="R51" s="69" t="s">
        <v>11</v>
      </c>
      <c r="S51" s="69" t="s">
        <v>11</v>
      </c>
      <c r="T51" s="69" t="s">
        <v>11</v>
      </c>
      <c r="U51" s="69" t="s">
        <v>11</v>
      </c>
      <c r="V51" s="53">
        <f>NPV(3.5%,B50:U50)</f>
        <v>0</v>
      </c>
      <c r="W51" s="69" t="s">
        <v>11</v>
      </c>
    </row>
    <row r="52" spans="1:23">
      <c r="A52" s="38"/>
      <c r="B52" s="40"/>
      <c r="C52" s="40"/>
      <c r="D52" s="40"/>
      <c r="E52" s="40"/>
      <c r="F52" s="40"/>
      <c r="G52" s="40"/>
      <c r="H52" s="40"/>
      <c r="I52" s="40"/>
      <c r="J52" s="40"/>
      <c r="K52" s="40"/>
      <c r="L52" s="40"/>
      <c r="M52" s="40"/>
      <c r="N52" s="40"/>
      <c r="O52" s="40"/>
      <c r="P52" s="40"/>
      <c r="Q52" s="40"/>
      <c r="R52" s="40"/>
      <c r="S52" s="40"/>
      <c r="T52" s="40"/>
      <c r="U52" s="40"/>
      <c r="V52" s="54"/>
      <c r="W52" s="40"/>
    </row>
    <row r="53" spans="1:23">
      <c r="A53" s="2" t="s">
        <v>66</v>
      </c>
      <c r="B53" s="62"/>
      <c r="C53" s="62"/>
      <c r="D53" s="62"/>
      <c r="E53" s="62"/>
      <c r="F53" s="62"/>
      <c r="G53" s="62"/>
      <c r="H53" s="62"/>
      <c r="I53" s="62"/>
      <c r="J53" s="62"/>
      <c r="K53" s="62"/>
      <c r="L53" s="62"/>
      <c r="M53" s="62"/>
      <c r="N53" s="62"/>
      <c r="O53" s="62"/>
      <c r="P53" s="62"/>
      <c r="Q53" s="62"/>
      <c r="R53" s="62"/>
      <c r="S53" s="62"/>
      <c r="T53" s="62"/>
      <c r="U53" s="62"/>
      <c r="V53" s="64"/>
      <c r="W53" s="62"/>
    </row>
    <row r="54" spans="1:23">
      <c r="A54" s="4" t="s">
        <v>4</v>
      </c>
      <c r="B54" s="62"/>
      <c r="C54" s="62"/>
      <c r="D54" s="62"/>
      <c r="E54" s="62"/>
      <c r="F54" s="62"/>
      <c r="G54" s="62"/>
      <c r="H54" s="62"/>
      <c r="I54" s="62"/>
      <c r="J54" s="62"/>
      <c r="K54" s="62"/>
      <c r="L54" s="62"/>
      <c r="M54" s="62"/>
      <c r="N54" s="62"/>
      <c r="O54" s="62"/>
      <c r="P54" s="62"/>
      <c r="Q54" s="62"/>
      <c r="R54" s="62"/>
      <c r="S54" s="62"/>
      <c r="T54" s="62"/>
      <c r="U54" s="62"/>
      <c r="V54" s="64"/>
      <c r="W54" s="62"/>
    </row>
    <row r="55" spans="1:23">
      <c r="A55" s="62" t="s">
        <v>65</v>
      </c>
      <c r="B55" s="65">
        <f>B33+B22+B44+B11</f>
        <v>0</v>
      </c>
      <c r="C55" s="65">
        <f t="shared" ref="C55:U55" si="8">C33+C22+C44+C11</f>
        <v>0</v>
      </c>
      <c r="D55" s="65">
        <f t="shared" si="8"/>
        <v>0</v>
      </c>
      <c r="E55" s="65">
        <f t="shared" si="8"/>
        <v>0</v>
      </c>
      <c r="F55" s="65">
        <f t="shared" si="8"/>
        <v>0</v>
      </c>
      <c r="G55" s="65">
        <f t="shared" si="8"/>
        <v>0</v>
      </c>
      <c r="H55" s="65">
        <f t="shared" si="8"/>
        <v>0</v>
      </c>
      <c r="I55" s="65">
        <f t="shared" si="8"/>
        <v>0</v>
      </c>
      <c r="J55" s="65">
        <f t="shared" si="8"/>
        <v>0</v>
      </c>
      <c r="K55" s="65">
        <f t="shared" si="8"/>
        <v>0</v>
      </c>
      <c r="L55" s="65">
        <f t="shared" si="8"/>
        <v>0</v>
      </c>
      <c r="M55" s="65">
        <f t="shared" si="8"/>
        <v>0</v>
      </c>
      <c r="N55" s="65">
        <f t="shared" si="8"/>
        <v>0</v>
      </c>
      <c r="O55" s="65">
        <f t="shared" si="8"/>
        <v>0</v>
      </c>
      <c r="P55" s="65">
        <f t="shared" si="8"/>
        <v>0</v>
      </c>
      <c r="Q55" s="65">
        <f t="shared" si="8"/>
        <v>0</v>
      </c>
      <c r="R55" s="65">
        <f t="shared" si="8"/>
        <v>0</v>
      </c>
      <c r="S55" s="65">
        <f t="shared" si="8"/>
        <v>0</v>
      </c>
      <c r="T55" s="65">
        <f t="shared" si="8"/>
        <v>0</v>
      </c>
      <c r="U55" s="65">
        <f t="shared" si="8"/>
        <v>0</v>
      </c>
      <c r="V55" s="66">
        <f>SUM(B55:U55)</f>
        <v>0</v>
      </c>
      <c r="W55" s="65">
        <f>V55/20</f>
        <v>0</v>
      </c>
    </row>
    <row r="56" spans="1:23">
      <c r="A56" s="4" t="s">
        <v>5</v>
      </c>
      <c r="B56" s="65"/>
      <c r="C56" s="65"/>
      <c r="D56" s="65"/>
      <c r="E56" s="65"/>
      <c r="F56" s="65"/>
      <c r="G56" s="65"/>
      <c r="H56" s="65"/>
      <c r="I56" s="65"/>
      <c r="J56" s="65"/>
      <c r="K56" s="65"/>
      <c r="L56" s="65"/>
      <c r="M56" s="65"/>
      <c r="N56" s="65"/>
      <c r="O56" s="65"/>
      <c r="P56" s="65"/>
      <c r="Q56" s="65"/>
      <c r="R56" s="65"/>
      <c r="S56" s="65"/>
      <c r="T56" s="65"/>
      <c r="U56" s="65"/>
      <c r="V56" s="66"/>
      <c r="W56" s="65"/>
    </row>
    <row r="57" spans="1:23">
      <c r="A57" s="62" t="s">
        <v>6</v>
      </c>
      <c r="B57" s="65">
        <f>B35+B24+B46+B13</f>
        <v>0.24143819968791749</v>
      </c>
      <c r="C57" s="65">
        <f t="shared" ref="C57:U57" si="9">C35+C24+C46+C13</f>
        <v>0.24143819968791749</v>
      </c>
      <c r="D57" s="65">
        <f t="shared" si="9"/>
        <v>0.24143819968791749</v>
      </c>
      <c r="E57" s="65">
        <f t="shared" si="9"/>
        <v>0.24143819968791749</v>
      </c>
      <c r="F57" s="65">
        <f t="shared" si="9"/>
        <v>0.24143819968791749</v>
      </c>
      <c r="G57" s="65">
        <f t="shared" si="9"/>
        <v>0.24143819968791749</v>
      </c>
      <c r="H57" s="65">
        <f>H35+H24+H46+H13</f>
        <v>0.24143819968791749</v>
      </c>
      <c r="I57" s="65">
        <f t="shared" si="9"/>
        <v>0.24143819968791749</v>
      </c>
      <c r="J57" s="65">
        <f t="shared" si="9"/>
        <v>0.24143819968791749</v>
      </c>
      <c r="K57" s="65">
        <f t="shared" si="9"/>
        <v>0.24143819968791749</v>
      </c>
      <c r="L57" s="65">
        <f t="shared" si="9"/>
        <v>0.24143819968791749</v>
      </c>
      <c r="M57" s="65">
        <f t="shared" si="9"/>
        <v>0.24143819968791749</v>
      </c>
      <c r="N57" s="65">
        <f t="shared" si="9"/>
        <v>0.24143819968791749</v>
      </c>
      <c r="O57" s="65">
        <f t="shared" si="9"/>
        <v>0.24143819968791749</v>
      </c>
      <c r="P57" s="65">
        <f t="shared" si="9"/>
        <v>0.24143819968791749</v>
      </c>
      <c r="Q57" s="65">
        <f t="shared" si="9"/>
        <v>0.24143819968791749</v>
      </c>
      <c r="R57" s="65">
        <f t="shared" si="9"/>
        <v>0.24143819968791749</v>
      </c>
      <c r="S57" s="65">
        <f t="shared" si="9"/>
        <v>0.24143819968791749</v>
      </c>
      <c r="T57" s="65">
        <f t="shared" si="9"/>
        <v>0.24143819968791749</v>
      </c>
      <c r="U57" s="65">
        <f t="shared" si="9"/>
        <v>0.24143819968791749</v>
      </c>
      <c r="V57" s="66">
        <f>SUM(B57:U57)</f>
        <v>4.8287639937583489</v>
      </c>
      <c r="W57" s="65">
        <f>V57/20</f>
        <v>0.24143819968791744</v>
      </c>
    </row>
    <row r="58" spans="1:23">
      <c r="A58" s="4" t="s">
        <v>7</v>
      </c>
      <c r="B58" s="65"/>
      <c r="C58" s="65"/>
      <c r="D58" s="65"/>
      <c r="E58" s="65"/>
      <c r="F58" s="65"/>
      <c r="G58" s="65"/>
      <c r="H58" s="65"/>
      <c r="I58" s="65"/>
      <c r="J58" s="65"/>
      <c r="K58" s="65"/>
      <c r="L58" s="65"/>
      <c r="M58" s="65"/>
      <c r="N58" s="65"/>
      <c r="O58" s="65"/>
      <c r="P58" s="65"/>
      <c r="Q58" s="65"/>
      <c r="R58" s="65"/>
      <c r="S58" s="65"/>
      <c r="T58" s="65"/>
      <c r="U58" s="65"/>
      <c r="V58" s="66"/>
      <c r="W58" s="65"/>
    </row>
    <row r="59" spans="1:23">
      <c r="A59" s="62" t="s">
        <v>8</v>
      </c>
      <c r="B59" s="65">
        <f t="shared" ref="B59:U59" si="10">B55</f>
        <v>0</v>
      </c>
      <c r="C59" s="65">
        <f t="shared" si="10"/>
        <v>0</v>
      </c>
      <c r="D59" s="65">
        <f t="shared" si="10"/>
        <v>0</v>
      </c>
      <c r="E59" s="65">
        <f t="shared" si="10"/>
        <v>0</v>
      </c>
      <c r="F59" s="65">
        <f t="shared" si="10"/>
        <v>0</v>
      </c>
      <c r="G59" s="65">
        <f t="shared" si="10"/>
        <v>0</v>
      </c>
      <c r="H59" s="65">
        <f t="shared" si="10"/>
        <v>0</v>
      </c>
      <c r="I59" s="65">
        <f t="shared" si="10"/>
        <v>0</v>
      </c>
      <c r="J59" s="65">
        <f t="shared" si="10"/>
        <v>0</v>
      </c>
      <c r="K59" s="65">
        <f t="shared" si="10"/>
        <v>0</v>
      </c>
      <c r="L59" s="65">
        <f t="shared" si="10"/>
        <v>0</v>
      </c>
      <c r="M59" s="65">
        <f t="shared" si="10"/>
        <v>0</v>
      </c>
      <c r="N59" s="65">
        <f t="shared" si="10"/>
        <v>0</v>
      </c>
      <c r="O59" s="65">
        <f t="shared" si="10"/>
        <v>0</v>
      </c>
      <c r="P59" s="65">
        <f t="shared" si="10"/>
        <v>0</v>
      </c>
      <c r="Q59" s="65">
        <f t="shared" si="10"/>
        <v>0</v>
      </c>
      <c r="R59" s="65">
        <f t="shared" si="10"/>
        <v>0</v>
      </c>
      <c r="S59" s="65">
        <f t="shared" si="10"/>
        <v>0</v>
      </c>
      <c r="T59" s="65">
        <f t="shared" si="10"/>
        <v>0</v>
      </c>
      <c r="U59" s="65">
        <f t="shared" si="10"/>
        <v>0</v>
      </c>
      <c r="V59" s="66">
        <f t="shared" ref="V59:V61" si="11">SUM(B59:U59)</f>
        <v>0</v>
      </c>
      <c r="W59" s="65">
        <f t="shared" ref="W59:W61" si="12">V59/20</f>
        <v>0</v>
      </c>
    </row>
    <row r="60" spans="1:23">
      <c r="A60" s="62" t="s">
        <v>9</v>
      </c>
      <c r="B60" s="65">
        <f t="shared" ref="B60:U60" si="13">B57</f>
        <v>0.24143819968791749</v>
      </c>
      <c r="C60" s="65">
        <f t="shared" si="13"/>
        <v>0.24143819968791749</v>
      </c>
      <c r="D60" s="65">
        <f t="shared" si="13"/>
        <v>0.24143819968791749</v>
      </c>
      <c r="E60" s="65">
        <f t="shared" si="13"/>
        <v>0.24143819968791749</v>
      </c>
      <c r="F60" s="65">
        <f t="shared" si="13"/>
        <v>0.24143819968791749</v>
      </c>
      <c r="G60" s="65">
        <f t="shared" si="13"/>
        <v>0.24143819968791749</v>
      </c>
      <c r="H60" s="65">
        <f t="shared" si="13"/>
        <v>0.24143819968791749</v>
      </c>
      <c r="I60" s="65">
        <f t="shared" si="13"/>
        <v>0.24143819968791749</v>
      </c>
      <c r="J60" s="65">
        <f t="shared" si="13"/>
        <v>0.24143819968791749</v>
      </c>
      <c r="K60" s="65">
        <f t="shared" si="13"/>
        <v>0.24143819968791749</v>
      </c>
      <c r="L60" s="65">
        <f t="shared" si="13"/>
        <v>0.24143819968791749</v>
      </c>
      <c r="M60" s="65">
        <f t="shared" si="13"/>
        <v>0.24143819968791749</v>
      </c>
      <c r="N60" s="65">
        <f t="shared" si="13"/>
        <v>0.24143819968791749</v>
      </c>
      <c r="O60" s="65">
        <f t="shared" si="13"/>
        <v>0.24143819968791749</v>
      </c>
      <c r="P60" s="65">
        <f t="shared" si="13"/>
        <v>0.24143819968791749</v>
      </c>
      <c r="Q60" s="65">
        <f t="shared" si="13"/>
        <v>0.24143819968791749</v>
      </c>
      <c r="R60" s="65">
        <f t="shared" si="13"/>
        <v>0.24143819968791749</v>
      </c>
      <c r="S60" s="65">
        <f t="shared" si="13"/>
        <v>0.24143819968791749</v>
      </c>
      <c r="T60" s="65">
        <f t="shared" si="13"/>
        <v>0.24143819968791749</v>
      </c>
      <c r="U60" s="65">
        <f t="shared" si="13"/>
        <v>0.24143819968791749</v>
      </c>
      <c r="V60" s="66">
        <f t="shared" si="11"/>
        <v>4.8287639937583489</v>
      </c>
      <c r="W60" s="65">
        <f t="shared" si="12"/>
        <v>0.24143819968791744</v>
      </c>
    </row>
    <row r="61" spans="1:23">
      <c r="A61" s="2" t="s">
        <v>7</v>
      </c>
      <c r="B61" s="3">
        <f>B60+B59</f>
        <v>0.24143819968791749</v>
      </c>
      <c r="C61" s="3">
        <f t="shared" ref="C61:U61" si="14">C60+C59</f>
        <v>0.24143819968791749</v>
      </c>
      <c r="D61" s="3">
        <f t="shared" si="14"/>
        <v>0.24143819968791749</v>
      </c>
      <c r="E61" s="3">
        <f t="shared" si="14"/>
        <v>0.24143819968791749</v>
      </c>
      <c r="F61" s="3">
        <f t="shared" si="14"/>
        <v>0.24143819968791749</v>
      </c>
      <c r="G61" s="3">
        <f t="shared" si="14"/>
        <v>0.24143819968791749</v>
      </c>
      <c r="H61" s="3">
        <f t="shared" si="14"/>
        <v>0.24143819968791749</v>
      </c>
      <c r="I61" s="3">
        <f t="shared" si="14"/>
        <v>0.24143819968791749</v>
      </c>
      <c r="J61" s="3">
        <f t="shared" si="14"/>
        <v>0.24143819968791749</v>
      </c>
      <c r="K61" s="3">
        <f t="shared" si="14"/>
        <v>0.24143819968791749</v>
      </c>
      <c r="L61" s="3">
        <f t="shared" si="14"/>
        <v>0.24143819968791749</v>
      </c>
      <c r="M61" s="3">
        <f t="shared" si="14"/>
        <v>0.24143819968791749</v>
      </c>
      <c r="N61" s="3">
        <f t="shared" si="14"/>
        <v>0.24143819968791749</v>
      </c>
      <c r="O61" s="3">
        <f t="shared" si="14"/>
        <v>0.24143819968791749</v>
      </c>
      <c r="P61" s="3">
        <f t="shared" si="14"/>
        <v>0.24143819968791749</v>
      </c>
      <c r="Q61" s="3">
        <f t="shared" si="14"/>
        <v>0.24143819968791749</v>
      </c>
      <c r="R61" s="3">
        <f t="shared" si="14"/>
        <v>0.24143819968791749</v>
      </c>
      <c r="S61" s="3">
        <f t="shared" si="14"/>
        <v>0.24143819968791749</v>
      </c>
      <c r="T61" s="3">
        <f t="shared" si="14"/>
        <v>0.24143819968791749</v>
      </c>
      <c r="U61" s="3">
        <f t="shared" si="14"/>
        <v>0.24143819968791749</v>
      </c>
      <c r="V61" s="53">
        <f t="shared" si="11"/>
        <v>4.8287639937583489</v>
      </c>
      <c r="W61" s="3">
        <f t="shared" si="12"/>
        <v>0.24143819968791744</v>
      </c>
    </row>
    <row r="62" spans="1:23">
      <c r="A62" s="2" t="s">
        <v>10</v>
      </c>
      <c r="B62" s="69" t="s">
        <v>11</v>
      </c>
      <c r="C62" s="69" t="s">
        <v>11</v>
      </c>
      <c r="D62" s="69" t="s">
        <v>11</v>
      </c>
      <c r="E62" s="69" t="s">
        <v>11</v>
      </c>
      <c r="F62" s="69" t="s">
        <v>11</v>
      </c>
      <c r="G62" s="69" t="s">
        <v>11</v>
      </c>
      <c r="H62" s="69" t="s">
        <v>11</v>
      </c>
      <c r="I62" s="69" t="s">
        <v>11</v>
      </c>
      <c r="J62" s="69" t="s">
        <v>11</v>
      </c>
      <c r="K62" s="69" t="s">
        <v>11</v>
      </c>
      <c r="L62" s="69" t="s">
        <v>11</v>
      </c>
      <c r="M62" s="69" t="s">
        <v>11</v>
      </c>
      <c r="N62" s="69" t="s">
        <v>11</v>
      </c>
      <c r="O62" s="69" t="s">
        <v>11</v>
      </c>
      <c r="P62" s="69" t="s">
        <v>11</v>
      </c>
      <c r="Q62" s="69" t="s">
        <v>11</v>
      </c>
      <c r="R62" s="69" t="s">
        <v>11</v>
      </c>
      <c r="S62" s="69" t="s">
        <v>11</v>
      </c>
      <c r="T62" s="69" t="s">
        <v>11</v>
      </c>
      <c r="U62" s="69" t="s">
        <v>11</v>
      </c>
      <c r="V62" s="53">
        <f>NPV(3.5%,B61:U61)</f>
        <v>3.4314170664619779</v>
      </c>
      <c r="W62" s="69" t="s">
        <v>11</v>
      </c>
    </row>
    <row r="63" spans="1:23">
      <c r="A63" s="2"/>
      <c r="B63" s="69"/>
      <c r="C63" s="69"/>
      <c r="D63" s="69"/>
      <c r="E63" s="69"/>
      <c r="F63" s="69"/>
      <c r="G63" s="69"/>
      <c r="H63" s="69"/>
      <c r="I63" s="69"/>
      <c r="J63" s="69"/>
      <c r="K63" s="69"/>
      <c r="L63" s="69"/>
      <c r="M63" s="69"/>
      <c r="N63" s="69"/>
      <c r="O63" s="69"/>
      <c r="P63" s="69"/>
      <c r="Q63" s="69"/>
      <c r="R63" s="69"/>
      <c r="S63" s="69"/>
      <c r="T63" s="69"/>
      <c r="U63" s="69"/>
      <c r="V63" s="3"/>
      <c r="W63" s="69"/>
    </row>
    <row r="64" spans="1:23" ht="13.5" thickBot="1">
      <c r="A64" s="62"/>
      <c r="B64" s="62"/>
      <c r="C64" s="62"/>
      <c r="D64" s="62"/>
      <c r="E64" s="62"/>
      <c r="F64" s="62"/>
      <c r="G64" s="62"/>
      <c r="H64" s="62"/>
      <c r="I64" s="62"/>
      <c r="J64" s="62"/>
      <c r="K64" s="62"/>
      <c r="L64" s="62"/>
      <c r="M64" s="62"/>
      <c r="N64" s="62"/>
      <c r="O64" s="62"/>
      <c r="P64" s="62"/>
      <c r="Q64" s="62"/>
      <c r="R64" s="62"/>
      <c r="S64" s="62"/>
      <c r="T64" s="62"/>
      <c r="U64" s="62"/>
      <c r="V64" s="62"/>
      <c r="W64" s="62"/>
    </row>
    <row r="65" spans="1:25" ht="23.25" customHeight="1">
      <c r="A65" s="199" t="s">
        <v>13</v>
      </c>
      <c r="B65" s="199"/>
      <c r="C65" s="199"/>
      <c r="D65" s="199"/>
      <c r="E65" s="199"/>
      <c r="F65" s="199"/>
      <c r="G65" s="199"/>
      <c r="H65" s="199"/>
      <c r="I65" s="199"/>
      <c r="J65" s="199"/>
      <c r="K65" s="199"/>
      <c r="L65" s="199"/>
      <c r="M65" s="199"/>
      <c r="N65" s="199"/>
      <c r="O65" s="199"/>
      <c r="P65" s="199"/>
      <c r="Q65" s="199"/>
      <c r="R65" s="199"/>
      <c r="S65" s="199"/>
      <c r="T65" s="199"/>
      <c r="U65" s="199"/>
      <c r="V65" s="199"/>
      <c r="W65" s="199"/>
      <c r="X65" s="7"/>
      <c r="Y65" s="70"/>
    </row>
    <row r="66" spans="1:25">
      <c r="A66" s="60" t="s">
        <v>2</v>
      </c>
      <c r="B66" s="56">
        <v>2013</v>
      </c>
      <c r="C66" s="56">
        <v>2014</v>
      </c>
      <c r="D66" s="56">
        <v>2015</v>
      </c>
      <c r="E66" s="56">
        <v>2016</v>
      </c>
      <c r="F66" s="56">
        <v>2017</v>
      </c>
      <c r="G66" s="56">
        <v>2018</v>
      </c>
      <c r="H66" s="56">
        <v>2019</v>
      </c>
      <c r="I66" s="56">
        <v>2020</v>
      </c>
      <c r="J66" s="56">
        <v>2021</v>
      </c>
      <c r="K66" s="56">
        <v>2022</v>
      </c>
      <c r="L66" s="56">
        <v>2023</v>
      </c>
      <c r="M66" s="56">
        <v>2024</v>
      </c>
      <c r="N66" s="56">
        <v>2025</v>
      </c>
      <c r="O66" s="56">
        <v>2026</v>
      </c>
      <c r="P66" s="56">
        <v>2027</v>
      </c>
      <c r="Q66" s="56">
        <v>2028</v>
      </c>
      <c r="R66" s="56">
        <v>2029</v>
      </c>
      <c r="S66" s="56">
        <v>2030</v>
      </c>
      <c r="T66" s="56">
        <v>2031</v>
      </c>
      <c r="U66" s="56">
        <v>2032</v>
      </c>
      <c r="V66" s="197" t="s">
        <v>3</v>
      </c>
      <c r="W66" s="198" t="s">
        <v>74</v>
      </c>
    </row>
    <row r="67" spans="1:25">
      <c r="A67" s="45" t="s">
        <v>72</v>
      </c>
      <c r="B67" s="46">
        <v>1</v>
      </c>
      <c r="C67" s="46">
        <v>2</v>
      </c>
      <c r="D67" s="46">
        <v>3</v>
      </c>
      <c r="E67" s="46">
        <v>4</v>
      </c>
      <c r="F67" s="46">
        <v>5</v>
      </c>
      <c r="G67" s="46">
        <v>6</v>
      </c>
      <c r="H67" s="46">
        <v>7</v>
      </c>
      <c r="I67" s="46">
        <v>8</v>
      </c>
      <c r="J67" s="46">
        <v>9</v>
      </c>
      <c r="K67" s="46">
        <v>10</v>
      </c>
      <c r="L67" s="46">
        <v>11</v>
      </c>
      <c r="M67" s="46">
        <v>12</v>
      </c>
      <c r="N67" s="46">
        <v>13</v>
      </c>
      <c r="O67" s="46">
        <v>14</v>
      </c>
      <c r="P67" s="46">
        <v>15</v>
      </c>
      <c r="Q67" s="46">
        <v>16</v>
      </c>
      <c r="R67" s="46">
        <v>17</v>
      </c>
      <c r="S67" s="46">
        <v>18</v>
      </c>
      <c r="T67" s="46">
        <v>19</v>
      </c>
      <c r="U67" s="46">
        <v>20</v>
      </c>
      <c r="V67" s="194"/>
      <c r="W67" s="196"/>
    </row>
    <row r="68" spans="1:25">
      <c r="A68" s="2" t="s">
        <v>68</v>
      </c>
      <c r="B68" s="62"/>
      <c r="C68" s="62"/>
      <c r="D68" s="62"/>
      <c r="E68" s="62"/>
      <c r="F68" s="62"/>
      <c r="G68" s="62"/>
      <c r="H68" s="62"/>
      <c r="I68" s="62"/>
      <c r="J68" s="62"/>
      <c r="K68" s="62"/>
      <c r="L68" s="62"/>
      <c r="M68" s="62"/>
      <c r="N68" s="62"/>
      <c r="O68" s="62"/>
      <c r="P68" s="62"/>
      <c r="Q68" s="62"/>
      <c r="R68" s="62"/>
      <c r="S68" s="62"/>
      <c r="T68" s="62"/>
      <c r="U68" s="62"/>
      <c r="V68" s="64"/>
      <c r="W68" s="62"/>
    </row>
    <row r="69" spans="1:25">
      <c r="A69" s="4" t="s">
        <v>4</v>
      </c>
      <c r="B69" s="62"/>
      <c r="C69" s="62"/>
      <c r="D69" s="62"/>
      <c r="E69" s="62"/>
      <c r="F69" s="62"/>
      <c r="G69" s="62"/>
      <c r="H69" s="62"/>
      <c r="I69" s="62"/>
      <c r="J69" s="62"/>
      <c r="K69" s="62"/>
      <c r="L69" s="62"/>
      <c r="M69" s="62"/>
      <c r="N69" s="62"/>
      <c r="O69" s="62"/>
      <c r="P69" s="62"/>
      <c r="Q69" s="62"/>
      <c r="R69" s="62"/>
      <c r="S69" s="62"/>
      <c r="T69" s="62"/>
      <c r="U69" s="62"/>
      <c r="V69" s="64"/>
      <c r="W69" s="62"/>
    </row>
    <row r="70" spans="1:25">
      <c r="A70" s="62" t="s">
        <v>65</v>
      </c>
      <c r="B70" s="65">
        <v>0</v>
      </c>
      <c r="C70" s="65">
        <v>0</v>
      </c>
      <c r="D70" s="65">
        <v>0</v>
      </c>
      <c r="E70" s="65">
        <v>0</v>
      </c>
      <c r="F70" s="65">
        <v>0</v>
      </c>
      <c r="G70" s="65">
        <v>0</v>
      </c>
      <c r="H70" s="65">
        <v>0</v>
      </c>
      <c r="I70" s="65">
        <v>0</v>
      </c>
      <c r="J70" s="65">
        <v>0</v>
      </c>
      <c r="K70" s="65">
        <v>0</v>
      </c>
      <c r="L70" s="65">
        <v>0</v>
      </c>
      <c r="M70" s="65">
        <v>0</v>
      </c>
      <c r="N70" s="65">
        <v>0</v>
      </c>
      <c r="O70" s="65">
        <v>0</v>
      </c>
      <c r="P70" s="65">
        <v>0</v>
      </c>
      <c r="Q70" s="65">
        <v>0</v>
      </c>
      <c r="R70" s="65">
        <v>0</v>
      </c>
      <c r="S70" s="65">
        <v>0</v>
      </c>
      <c r="T70" s="65">
        <v>0</v>
      </c>
      <c r="U70" s="65">
        <v>0</v>
      </c>
      <c r="V70" s="66">
        <f>SUM(B70:U70)</f>
        <v>0</v>
      </c>
      <c r="W70" s="65">
        <f>V70/20</f>
        <v>0</v>
      </c>
    </row>
    <row r="71" spans="1:25">
      <c r="A71" s="4" t="s">
        <v>5</v>
      </c>
      <c r="B71" s="65"/>
      <c r="C71" s="65"/>
      <c r="D71" s="65"/>
      <c r="E71" s="65"/>
      <c r="F71" s="65"/>
      <c r="G71" s="65"/>
      <c r="H71" s="65"/>
      <c r="I71" s="65"/>
      <c r="J71" s="65"/>
      <c r="K71" s="65"/>
      <c r="L71" s="65"/>
      <c r="M71" s="65"/>
      <c r="N71" s="65"/>
      <c r="O71" s="65"/>
      <c r="P71" s="65"/>
      <c r="Q71" s="65"/>
      <c r="R71" s="65"/>
      <c r="S71" s="65"/>
      <c r="T71" s="65"/>
      <c r="U71" s="65"/>
      <c r="V71" s="66"/>
      <c r="W71" s="65"/>
    </row>
    <row r="72" spans="1:25">
      <c r="A72" s="62" t="s">
        <v>6</v>
      </c>
      <c r="B72" s="65">
        <f>'2. Balanced Seas rMCZ Impacts'!$J$22</f>
        <v>2.2573806792332318</v>
      </c>
      <c r="C72" s="65">
        <f>'2. Balanced Seas rMCZ Impacts'!$J$22</f>
        <v>2.2573806792332318</v>
      </c>
      <c r="D72" s="65">
        <f>'2. Balanced Seas rMCZ Impacts'!$J$22</f>
        <v>2.2573806792332318</v>
      </c>
      <c r="E72" s="65">
        <f>'2. Balanced Seas rMCZ Impacts'!$J$22</f>
        <v>2.2573806792332318</v>
      </c>
      <c r="F72" s="65">
        <f>'2. Balanced Seas rMCZ Impacts'!$J$22</f>
        <v>2.2573806792332318</v>
      </c>
      <c r="G72" s="65">
        <f>'2. Balanced Seas rMCZ Impacts'!$J$22</f>
        <v>2.2573806792332318</v>
      </c>
      <c r="H72" s="65">
        <f>'2. Balanced Seas rMCZ Impacts'!$J$22</f>
        <v>2.2573806792332318</v>
      </c>
      <c r="I72" s="65">
        <f>'2. Balanced Seas rMCZ Impacts'!$J$22</f>
        <v>2.2573806792332318</v>
      </c>
      <c r="J72" s="65">
        <f>'2. Balanced Seas rMCZ Impacts'!$J$22</f>
        <v>2.2573806792332318</v>
      </c>
      <c r="K72" s="65">
        <f>'2. Balanced Seas rMCZ Impacts'!$J$22</f>
        <v>2.2573806792332318</v>
      </c>
      <c r="L72" s="65">
        <f>'2. Balanced Seas rMCZ Impacts'!$J$22</f>
        <v>2.2573806792332318</v>
      </c>
      <c r="M72" s="65">
        <f>'2. Balanced Seas rMCZ Impacts'!$J$22</f>
        <v>2.2573806792332318</v>
      </c>
      <c r="N72" s="65">
        <f>'2. Balanced Seas rMCZ Impacts'!$J$22</f>
        <v>2.2573806792332318</v>
      </c>
      <c r="O72" s="65">
        <f>'2. Balanced Seas rMCZ Impacts'!$J$22</f>
        <v>2.2573806792332318</v>
      </c>
      <c r="P72" s="65">
        <f>'2. Balanced Seas rMCZ Impacts'!$J$22</f>
        <v>2.2573806792332318</v>
      </c>
      <c r="Q72" s="65">
        <f>'2. Balanced Seas rMCZ Impacts'!$J$22</f>
        <v>2.2573806792332318</v>
      </c>
      <c r="R72" s="65">
        <f>'2. Balanced Seas rMCZ Impacts'!$J$22</f>
        <v>2.2573806792332318</v>
      </c>
      <c r="S72" s="65">
        <f>'2. Balanced Seas rMCZ Impacts'!$J$22</f>
        <v>2.2573806792332318</v>
      </c>
      <c r="T72" s="65">
        <f>'2. Balanced Seas rMCZ Impacts'!$J$22</f>
        <v>2.2573806792332318</v>
      </c>
      <c r="U72" s="65">
        <f>'2. Balanced Seas rMCZ Impacts'!$J$22</f>
        <v>2.2573806792332318</v>
      </c>
      <c r="V72" s="66">
        <f>SUM(B72:U72)</f>
        <v>45.147613584664633</v>
      </c>
      <c r="W72" s="65">
        <f>V72/20</f>
        <v>2.2573806792332318</v>
      </c>
    </row>
    <row r="73" spans="1:25">
      <c r="A73" s="4"/>
      <c r="B73" s="65"/>
      <c r="C73" s="65"/>
      <c r="D73" s="65"/>
      <c r="E73" s="65"/>
      <c r="F73" s="65"/>
      <c r="G73" s="65"/>
      <c r="H73" s="65"/>
      <c r="I73" s="65"/>
      <c r="J73" s="65"/>
      <c r="K73" s="65"/>
      <c r="L73" s="65"/>
      <c r="M73" s="65"/>
      <c r="N73" s="65"/>
      <c r="O73" s="65"/>
      <c r="P73" s="65"/>
      <c r="Q73" s="65"/>
      <c r="R73" s="65"/>
      <c r="S73" s="65"/>
      <c r="T73" s="65"/>
      <c r="U73" s="65"/>
      <c r="V73" s="66"/>
      <c r="W73" s="65"/>
    </row>
    <row r="74" spans="1:25">
      <c r="A74" s="62" t="s">
        <v>8</v>
      </c>
      <c r="B74" s="65">
        <f t="shared" ref="B74:U74" si="15">B70</f>
        <v>0</v>
      </c>
      <c r="C74" s="65">
        <f t="shared" si="15"/>
        <v>0</v>
      </c>
      <c r="D74" s="65">
        <f t="shared" si="15"/>
        <v>0</v>
      </c>
      <c r="E74" s="65">
        <f t="shared" si="15"/>
        <v>0</v>
      </c>
      <c r="F74" s="65">
        <f t="shared" si="15"/>
        <v>0</v>
      </c>
      <c r="G74" s="65">
        <f t="shared" si="15"/>
        <v>0</v>
      </c>
      <c r="H74" s="65">
        <f t="shared" si="15"/>
        <v>0</v>
      </c>
      <c r="I74" s="65">
        <f t="shared" si="15"/>
        <v>0</v>
      </c>
      <c r="J74" s="65">
        <f t="shared" si="15"/>
        <v>0</v>
      </c>
      <c r="K74" s="65">
        <f t="shared" si="15"/>
        <v>0</v>
      </c>
      <c r="L74" s="65">
        <f t="shared" si="15"/>
        <v>0</v>
      </c>
      <c r="M74" s="65">
        <f t="shared" si="15"/>
        <v>0</v>
      </c>
      <c r="N74" s="65">
        <f t="shared" si="15"/>
        <v>0</v>
      </c>
      <c r="O74" s="65">
        <f t="shared" si="15"/>
        <v>0</v>
      </c>
      <c r="P74" s="65">
        <f t="shared" si="15"/>
        <v>0</v>
      </c>
      <c r="Q74" s="65">
        <f t="shared" si="15"/>
        <v>0</v>
      </c>
      <c r="R74" s="65">
        <f t="shared" si="15"/>
        <v>0</v>
      </c>
      <c r="S74" s="65">
        <f t="shared" si="15"/>
        <v>0</v>
      </c>
      <c r="T74" s="65">
        <f t="shared" si="15"/>
        <v>0</v>
      </c>
      <c r="U74" s="65">
        <f t="shared" si="15"/>
        <v>0</v>
      </c>
      <c r="V74" s="66">
        <f t="shared" ref="V74:V76" si="16">SUM(B74:U74)</f>
        <v>0</v>
      </c>
      <c r="W74" s="65">
        <f t="shared" ref="W74:W76" si="17">V74/20</f>
        <v>0</v>
      </c>
    </row>
    <row r="75" spans="1:25">
      <c r="A75" s="62" t="s">
        <v>9</v>
      </c>
      <c r="B75" s="65">
        <f t="shared" ref="B75:U75" si="18">B72</f>
        <v>2.2573806792332318</v>
      </c>
      <c r="C75" s="65">
        <f t="shared" si="18"/>
        <v>2.2573806792332318</v>
      </c>
      <c r="D75" s="65">
        <f t="shared" si="18"/>
        <v>2.2573806792332318</v>
      </c>
      <c r="E75" s="65">
        <f t="shared" si="18"/>
        <v>2.2573806792332318</v>
      </c>
      <c r="F75" s="65">
        <f t="shared" si="18"/>
        <v>2.2573806792332318</v>
      </c>
      <c r="G75" s="65">
        <f t="shared" si="18"/>
        <v>2.2573806792332318</v>
      </c>
      <c r="H75" s="65">
        <f t="shared" si="18"/>
        <v>2.2573806792332318</v>
      </c>
      <c r="I75" s="65">
        <f t="shared" si="18"/>
        <v>2.2573806792332318</v>
      </c>
      <c r="J75" s="65">
        <f t="shared" si="18"/>
        <v>2.2573806792332318</v>
      </c>
      <c r="K75" s="65">
        <f t="shared" si="18"/>
        <v>2.2573806792332318</v>
      </c>
      <c r="L75" s="65">
        <f t="shared" si="18"/>
        <v>2.2573806792332318</v>
      </c>
      <c r="M75" s="65">
        <f t="shared" si="18"/>
        <v>2.2573806792332318</v>
      </c>
      <c r="N75" s="65">
        <f t="shared" si="18"/>
        <v>2.2573806792332318</v>
      </c>
      <c r="O75" s="65">
        <f t="shared" si="18"/>
        <v>2.2573806792332318</v>
      </c>
      <c r="P75" s="65">
        <f t="shared" si="18"/>
        <v>2.2573806792332318</v>
      </c>
      <c r="Q75" s="65">
        <f t="shared" si="18"/>
        <v>2.2573806792332318</v>
      </c>
      <c r="R75" s="65">
        <f t="shared" si="18"/>
        <v>2.2573806792332318</v>
      </c>
      <c r="S75" s="65">
        <f t="shared" si="18"/>
        <v>2.2573806792332318</v>
      </c>
      <c r="T75" s="65">
        <f t="shared" si="18"/>
        <v>2.2573806792332318</v>
      </c>
      <c r="U75" s="65">
        <f t="shared" si="18"/>
        <v>2.2573806792332318</v>
      </c>
      <c r="V75" s="66">
        <f t="shared" si="16"/>
        <v>45.147613584664633</v>
      </c>
      <c r="W75" s="65">
        <f t="shared" si="17"/>
        <v>2.2573806792332318</v>
      </c>
    </row>
    <row r="76" spans="1:25">
      <c r="A76" s="2" t="s">
        <v>7</v>
      </c>
      <c r="B76" s="3">
        <f>B75+B74</f>
        <v>2.2573806792332318</v>
      </c>
      <c r="C76" s="3">
        <f t="shared" ref="C76:U76" si="19">C75+C74</f>
        <v>2.2573806792332318</v>
      </c>
      <c r="D76" s="3">
        <f t="shared" si="19"/>
        <v>2.2573806792332318</v>
      </c>
      <c r="E76" s="3">
        <f t="shared" si="19"/>
        <v>2.2573806792332318</v>
      </c>
      <c r="F76" s="3">
        <f t="shared" si="19"/>
        <v>2.2573806792332318</v>
      </c>
      <c r="G76" s="3">
        <f t="shared" si="19"/>
        <v>2.2573806792332318</v>
      </c>
      <c r="H76" s="3">
        <f t="shared" si="19"/>
        <v>2.2573806792332318</v>
      </c>
      <c r="I76" s="3">
        <f t="shared" si="19"/>
        <v>2.2573806792332318</v>
      </c>
      <c r="J76" s="3">
        <f t="shared" si="19"/>
        <v>2.2573806792332318</v>
      </c>
      <c r="K76" s="3">
        <f t="shared" si="19"/>
        <v>2.2573806792332318</v>
      </c>
      <c r="L76" s="3">
        <f t="shared" si="19"/>
        <v>2.2573806792332318</v>
      </c>
      <c r="M76" s="3">
        <f t="shared" si="19"/>
        <v>2.2573806792332318</v>
      </c>
      <c r="N76" s="3">
        <f t="shared" si="19"/>
        <v>2.2573806792332318</v>
      </c>
      <c r="O76" s="3">
        <f t="shared" si="19"/>
        <v>2.2573806792332318</v>
      </c>
      <c r="P76" s="3">
        <f t="shared" si="19"/>
        <v>2.2573806792332318</v>
      </c>
      <c r="Q76" s="3">
        <f t="shared" si="19"/>
        <v>2.2573806792332318</v>
      </c>
      <c r="R76" s="3">
        <f t="shared" si="19"/>
        <v>2.2573806792332318</v>
      </c>
      <c r="S76" s="3">
        <f t="shared" si="19"/>
        <v>2.2573806792332318</v>
      </c>
      <c r="T76" s="3">
        <f t="shared" si="19"/>
        <v>2.2573806792332318</v>
      </c>
      <c r="U76" s="3">
        <f t="shared" si="19"/>
        <v>2.2573806792332318</v>
      </c>
      <c r="V76" s="53">
        <f t="shared" si="16"/>
        <v>45.147613584664633</v>
      </c>
      <c r="W76" s="3">
        <f t="shared" si="17"/>
        <v>2.2573806792332318</v>
      </c>
    </row>
    <row r="77" spans="1:25">
      <c r="A77" s="2" t="s">
        <v>10</v>
      </c>
      <c r="B77" s="69" t="s">
        <v>11</v>
      </c>
      <c r="C77" s="69" t="s">
        <v>11</v>
      </c>
      <c r="D77" s="69" t="s">
        <v>11</v>
      </c>
      <c r="E77" s="69" t="s">
        <v>11</v>
      </c>
      <c r="F77" s="69" t="s">
        <v>11</v>
      </c>
      <c r="G77" s="69" t="s">
        <v>11</v>
      </c>
      <c r="H77" s="69" t="s">
        <v>11</v>
      </c>
      <c r="I77" s="69" t="s">
        <v>11</v>
      </c>
      <c r="J77" s="69" t="s">
        <v>11</v>
      </c>
      <c r="K77" s="69" t="s">
        <v>11</v>
      </c>
      <c r="L77" s="69" t="s">
        <v>11</v>
      </c>
      <c r="M77" s="69" t="s">
        <v>11</v>
      </c>
      <c r="N77" s="69" t="s">
        <v>11</v>
      </c>
      <c r="O77" s="69" t="s">
        <v>11</v>
      </c>
      <c r="P77" s="69" t="s">
        <v>11</v>
      </c>
      <c r="Q77" s="69" t="s">
        <v>11</v>
      </c>
      <c r="R77" s="69" t="s">
        <v>11</v>
      </c>
      <c r="S77" s="69" t="s">
        <v>11</v>
      </c>
      <c r="T77" s="69" t="s">
        <v>11</v>
      </c>
      <c r="U77" s="69" t="s">
        <v>11</v>
      </c>
      <c r="V77" s="53">
        <f>NPV(3.5%,B76:U76)</f>
        <v>32.082804619297711</v>
      </c>
      <c r="W77" s="69" t="s">
        <v>11</v>
      </c>
    </row>
    <row r="78" spans="1:25">
      <c r="A78" s="38"/>
      <c r="B78" s="40"/>
      <c r="C78" s="40"/>
      <c r="D78" s="40"/>
      <c r="E78" s="40"/>
      <c r="F78" s="40"/>
      <c r="G78" s="40"/>
      <c r="H78" s="40"/>
      <c r="I78" s="40"/>
      <c r="J78" s="40"/>
      <c r="K78" s="40"/>
      <c r="L78" s="40"/>
      <c r="M78" s="40"/>
      <c r="N78" s="40"/>
      <c r="O78" s="40"/>
      <c r="P78" s="40"/>
      <c r="Q78" s="40"/>
      <c r="R78" s="40"/>
      <c r="S78" s="40"/>
      <c r="T78" s="40"/>
      <c r="U78" s="40"/>
      <c r="V78" s="54"/>
      <c r="W78" s="40"/>
    </row>
    <row r="79" spans="1:25">
      <c r="A79" s="2" t="s">
        <v>69</v>
      </c>
      <c r="B79" s="62"/>
      <c r="C79" s="62"/>
      <c r="D79" s="62"/>
      <c r="E79" s="62"/>
      <c r="F79" s="62"/>
      <c r="G79" s="62"/>
      <c r="H79" s="62"/>
      <c r="I79" s="62"/>
      <c r="J79" s="62"/>
      <c r="K79" s="62"/>
      <c r="L79" s="62"/>
      <c r="M79" s="62"/>
      <c r="N79" s="62"/>
      <c r="O79" s="62"/>
      <c r="P79" s="62"/>
      <c r="Q79" s="62"/>
      <c r="R79" s="62"/>
      <c r="S79" s="62"/>
      <c r="T79" s="62"/>
      <c r="U79" s="62"/>
      <c r="V79" s="64"/>
      <c r="W79" s="62"/>
      <c r="X79" s="68"/>
    </row>
    <row r="80" spans="1:25">
      <c r="A80" s="4" t="s">
        <v>4</v>
      </c>
      <c r="B80" s="65"/>
      <c r="C80" s="65"/>
      <c r="D80" s="65"/>
      <c r="E80" s="65"/>
      <c r="F80" s="65"/>
      <c r="G80" s="65"/>
      <c r="H80" s="65"/>
      <c r="I80" s="65"/>
      <c r="J80" s="65"/>
      <c r="K80" s="65"/>
      <c r="L80" s="65"/>
      <c r="M80" s="65"/>
      <c r="N80" s="65"/>
      <c r="O80" s="65"/>
      <c r="P80" s="65"/>
      <c r="Q80" s="65"/>
      <c r="R80" s="65"/>
      <c r="S80" s="65"/>
      <c r="T80" s="65"/>
      <c r="U80" s="65"/>
      <c r="V80" s="66"/>
      <c r="W80" s="65"/>
      <c r="X80" s="62"/>
    </row>
    <row r="81" spans="1:24">
      <c r="A81" s="62" t="s">
        <v>65</v>
      </c>
      <c r="B81" s="65">
        <v>0</v>
      </c>
      <c r="C81" s="65">
        <v>0</v>
      </c>
      <c r="D81" s="65">
        <v>0</v>
      </c>
      <c r="E81" s="65">
        <v>0</v>
      </c>
      <c r="F81" s="65">
        <v>0</v>
      </c>
      <c r="G81" s="65">
        <v>0</v>
      </c>
      <c r="H81" s="65">
        <v>0</v>
      </c>
      <c r="I81" s="65">
        <v>0</v>
      </c>
      <c r="J81" s="65">
        <v>0</v>
      </c>
      <c r="K81" s="65">
        <v>0</v>
      </c>
      <c r="L81" s="65">
        <v>0</v>
      </c>
      <c r="M81" s="65">
        <v>0</v>
      </c>
      <c r="N81" s="65">
        <v>0</v>
      </c>
      <c r="O81" s="65">
        <v>0</v>
      </c>
      <c r="P81" s="65">
        <v>0</v>
      </c>
      <c r="Q81" s="65">
        <v>0</v>
      </c>
      <c r="R81" s="65">
        <v>0</v>
      </c>
      <c r="S81" s="65">
        <v>0</v>
      </c>
      <c r="T81" s="65">
        <v>0</v>
      </c>
      <c r="U81" s="65">
        <v>0</v>
      </c>
      <c r="V81" s="66">
        <f>SUM(B81:U81)</f>
        <v>0</v>
      </c>
      <c r="W81" s="65">
        <f>V81/20</f>
        <v>0</v>
      </c>
      <c r="X81" s="62"/>
    </row>
    <row r="82" spans="1:24">
      <c r="A82" s="4" t="s">
        <v>5</v>
      </c>
      <c r="B82" s="65"/>
      <c r="C82" s="65"/>
      <c r="D82" s="65"/>
      <c r="E82" s="65"/>
      <c r="F82" s="65"/>
      <c r="G82" s="65"/>
      <c r="H82" s="65"/>
      <c r="I82" s="65"/>
      <c r="J82" s="65"/>
      <c r="K82" s="65"/>
      <c r="L82" s="65"/>
      <c r="M82" s="65"/>
      <c r="N82" s="65"/>
      <c r="O82" s="65"/>
      <c r="P82" s="65"/>
      <c r="Q82" s="65"/>
      <c r="R82" s="65"/>
      <c r="S82" s="65"/>
      <c r="T82" s="65"/>
      <c r="U82" s="65"/>
      <c r="V82" s="66"/>
      <c r="W82" s="65"/>
    </row>
    <row r="83" spans="1:24">
      <c r="A83" s="62" t="s">
        <v>6</v>
      </c>
      <c r="B83" s="65">
        <f>'3.FindingSanctuary rMCZ Impacts'!$J$68</f>
        <v>7.4417750526810265</v>
      </c>
      <c r="C83" s="65">
        <f>'3.FindingSanctuary rMCZ Impacts'!$J$68</f>
        <v>7.4417750526810265</v>
      </c>
      <c r="D83" s="65">
        <f>'3.FindingSanctuary rMCZ Impacts'!$J$68</f>
        <v>7.4417750526810265</v>
      </c>
      <c r="E83" s="65">
        <f>'3.FindingSanctuary rMCZ Impacts'!$J$68</f>
        <v>7.4417750526810265</v>
      </c>
      <c r="F83" s="65">
        <f>'3.FindingSanctuary rMCZ Impacts'!$J$68</f>
        <v>7.4417750526810265</v>
      </c>
      <c r="G83" s="65">
        <f>'3.FindingSanctuary rMCZ Impacts'!$J$68</f>
        <v>7.4417750526810265</v>
      </c>
      <c r="H83" s="65">
        <f>'3.FindingSanctuary rMCZ Impacts'!$J$68</f>
        <v>7.4417750526810265</v>
      </c>
      <c r="I83" s="65">
        <f>'3.FindingSanctuary rMCZ Impacts'!$J$68</f>
        <v>7.4417750526810265</v>
      </c>
      <c r="J83" s="65">
        <f>'3.FindingSanctuary rMCZ Impacts'!$J$68</f>
        <v>7.4417750526810265</v>
      </c>
      <c r="K83" s="65">
        <f>'3.FindingSanctuary rMCZ Impacts'!$J$68</f>
        <v>7.4417750526810265</v>
      </c>
      <c r="L83" s="65">
        <f>'3.FindingSanctuary rMCZ Impacts'!$J$68</f>
        <v>7.4417750526810265</v>
      </c>
      <c r="M83" s="65">
        <f>'3.FindingSanctuary rMCZ Impacts'!$J$68</f>
        <v>7.4417750526810265</v>
      </c>
      <c r="N83" s="65">
        <f>'3.FindingSanctuary rMCZ Impacts'!$J$68</f>
        <v>7.4417750526810265</v>
      </c>
      <c r="O83" s="65">
        <f>'3.FindingSanctuary rMCZ Impacts'!$J$68</f>
        <v>7.4417750526810265</v>
      </c>
      <c r="P83" s="65">
        <f>'3.FindingSanctuary rMCZ Impacts'!$J$68</f>
        <v>7.4417750526810265</v>
      </c>
      <c r="Q83" s="65">
        <f>'3.FindingSanctuary rMCZ Impacts'!$J$68</f>
        <v>7.4417750526810265</v>
      </c>
      <c r="R83" s="65">
        <f>'3.FindingSanctuary rMCZ Impacts'!$J$68</f>
        <v>7.4417750526810265</v>
      </c>
      <c r="S83" s="65">
        <f>'3.FindingSanctuary rMCZ Impacts'!$J$68</f>
        <v>7.4417750526810265</v>
      </c>
      <c r="T83" s="65">
        <f>'3.FindingSanctuary rMCZ Impacts'!$J$68</f>
        <v>7.4417750526810265</v>
      </c>
      <c r="U83" s="65">
        <f>'3.FindingSanctuary rMCZ Impacts'!$J$68</f>
        <v>7.4417750526810265</v>
      </c>
      <c r="V83" s="66">
        <f>SUM(B83:U83)</f>
        <v>148.83550105362053</v>
      </c>
      <c r="W83" s="65">
        <f>V83/20</f>
        <v>7.4417750526810265</v>
      </c>
    </row>
    <row r="84" spans="1:24">
      <c r="A84" s="4"/>
      <c r="B84" s="65"/>
      <c r="C84" s="65"/>
      <c r="D84" s="65"/>
      <c r="E84" s="65"/>
      <c r="F84" s="65"/>
      <c r="G84" s="65"/>
      <c r="H84" s="65"/>
      <c r="I84" s="65"/>
      <c r="J84" s="65"/>
      <c r="K84" s="65"/>
      <c r="L84" s="65"/>
      <c r="M84" s="65"/>
      <c r="N84" s="65"/>
      <c r="O84" s="65"/>
      <c r="P84" s="65"/>
      <c r="Q84" s="65"/>
      <c r="R84" s="65"/>
      <c r="S84" s="65"/>
      <c r="T84" s="65"/>
      <c r="U84" s="65"/>
      <c r="V84" s="66"/>
      <c r="W84" s="65"/>
    </row>
    <row r="85" spans="1:24">
      <c r="A85" s="62" t="s">
        <v>8</v>
      </c>
      <c r="B85" s="65">
        <f t="shared" ref="B85:U85" si="20">B81</f>
        <v>0</v>
      </c>
      <c r="C85" s="65">
        <f t="shared" si="20"/>
        <v>0</v>
      </c>
      <c r="D85" s="65">
        <f t="shared" si="20"/>
        <v>0</v>
      </c>
      <c r="E85" s="65">
        <f t="shared" si="20"/>
        <v>0</v>
      </c>
      <c r="F85" s="65">
        <f t="shared" si="20"/>
        <v>0</v>
      </c>
      <c r="G85" s="65">
        <f t="shared" si="20"/>
        <v>0</v>
      </c>
      <c r="H85" s="65">
        <f t="shared" si="20"/>
        <v>0</v>
      </c>
      <c r="I85" s="65">
        <f t="shared" si="20"/>
        <v>0</v>
      </c>
      <c r="J85" s="65">
        <f t="shared" si="20"/>
        <v>0</v>
      </c>
      <c r="K85" s="65">
        <f t="shared" si="20"/>
        <v>0</v>
      </c>
      <c r="L85" s="65">
        <f t="shared" si="20"/>
        <v>0</v>
      </c>
      <c r="M85" s="65">
        <f t="shared" si="20"/>
        <v>0</v>
      </c>
      <c r="N85" s="65">
        <f t="shared" si="20"/>
        <v>0</v>
      </c>
      <c r="O85" s="65">
        <f t="shared" si="20"/>
        <v>0</v>
      </c>
      <c r="P85" s="65">
        <f t="shared" si="20"/>
        <v>0</v>
      </c>
      <c r="Q85" s="65">
        <f t="shared" si="20"/>
        <v>0</v>
      </c>
      <c r="R85" s="65">
        <f t="shared" si="20"/>
        <v>0</v>
      </c>
      <c r="S85" s="65">
        <f t="shared" si="20"/>
        <v>0</v>
      </c>
      <c r="T85" s="65">
        <f t="shared" si="20"/>
        <v>0</v>
      </c>
      <c r="U85" s="65">
        <f t="shared" si="20"/>
        <v>0</v>
      </c>
      <c r="V85" s="66">
        <f t="shared" ref="V85:V87" si="21">SUM(B85:U85)</f>
        <v>0</v>
      </c>
      <c r="W85" s="65">
        <f t="shared" ref="W85:W87" si="22">V85/20</f>
        <v>0</v>
      </c>
    </row>
    <row r="86" spans="1:24">
      <c r="A86" s="62" t="s">
        <v>9</v>
      </c>
      <c r="B86" s="65">
        <f t="shared" ref="B86:U86" si="23">B83</f>
        <v>7.4417750526810265</v>
      </c>
      <c r="C86" s="65">
        <f t="shared" si="23"/>
        <v>7.4417750526810265</v>
      </c>
      <c r="D86" s="65">
        <f t="shared" si="23"/>
        <v>7.4417750526810265</v>
      </c>
      <c r="E86" s="65">
        <f t="shared" si="23"/>
        <v>7.4417750526810265</v>
      </c>
      <c r="F86" s="65">
        <f t="shared" si="23"/>
        <v>7.4417750526810265</v>
      </c>
      <c r="G86" s="65">
        <f t="shared" si="23"/>
        <v>7.4417750526810265</v>
      </c>
      <c r="H86" s="65">
        <f t="shared" si="23"/>
        <v>7.4417750526810265</v>
      </c>
      <c r="I86" s="65">
        <f t="shared" si="23"/>
        <v>7.4417750526810265</v>
      </c>
      <c r="J86" s="65">
        <f t="shared" si="23"/>
        <v>7.4417750526810265</v>
      </c>
      <c r="K86" s="65">
        <f t="shared" si="23"/>
        <v>7.4417750526810265</v>
      </c>
      <c r="L86" s="65">
        <f t="shared" si="23"/>
        <v>7.4417750526810265</v>
      </c>
      <c r="M86" s="65">
        <f t="shared" si="23"/>
        <v>7.4417750526810265</v>
      </c>
      <c r="N86" s="65">
        <f t="shared" si="23"/>
        <v>7.4417750526810265</v>
      </c>
      <c r="O86" s="65">
        <f t="shared" si="23"/>
        <v>7.4417750526810265</v>
      </c>
      <c r="P86" s="65">
        <f t="shared" si="23"/>
        <v>7.4417750526810265</v>
      </c>
      <c r="Q86" s="65">
        <f t="shared" si="23"/>
        <v>7.4417750526810265</v>
      </c>
      <c r="R86" s="65">
        <f t="shared" si="23"/>
        <v>7.4417750526810265</v>
      </c>
      <c r="S86" s="65">
        <f t="shared" si="23"/>
        <v>7.4417750526810265</v>
      </c>
      <c r="T86" s="65">
        <f t="shared" si="23"/>
        <v>7.4417750526810265</v>
      </c>
      <c r="U86" s="65">
        <f t="shared" si="23"/>
        <v>7.4417750526810265</v>
      </c>
      <c r="V86" s="66">
        <f t="shared" si="21"/>
        <v>148.83550105362053</v>
      </c>
      <c r="W86" s="65">
        <f t="shared" si="22"/>
        <v>7.4417750526810265</v>
      </c>
    </row>
    <row r="87" spans="1:24">
      <c r="A87" s="2" t="s">
        <v>7</v>
      </c>
      <c r="B87" s="3">
        <f>B86+B85</f>
        <v>7.4417750526810265</v>
      </c>
      <c r="C87" s="3">
        <f t="shared" ref="C87:U87" si="24">C86+C85</f>
        <v>7.4417750526810265</v>
      </c>
      <c r="D87" s="3">
        <f t="shared" si="24"/>
        <v>7.4417750526810265</v>
      </c>
      <c r="E87" s="3">
        <f t="shared" si="24"/>
        <v>7.4417750526810265</v>
      </c>
      <c r="F87" s="3">
        <f t="shared" si="24"/>
        <v>7.4417750526810265</v>
      </c>
      <c r="G87" s="3">
        <f t="shared" si="24"/>
        <v>7.4417750526810265</v>
      </c>
      <c r="H87" s="3">
        <f t="shared" si="24"/>
        <v>7.4417750526810265</v>
      </c>
      <c r="I87" s="3">
        <f t="shared" si="24"/>
        <v>7.4417750526810265</v>
      </c>
      <c r="J87" s="3">
        <f t="shared" si="24"/>
        <v>7.4417750526810265</v>
      </c>
      <c r="K87" s="3">
        <f t="shared" si="24"/>
        <v>7.4417750526810265</v>
      </c>
      <c r="L87" s="3">
        <f t="shared" si="24"/>
        <v>7.4417750526810265</v>
      </c>
      <c r="M87" s="3">
        <f t="shared" si="24"/>
        <v>7.4417750526810265</v>
      </c>
      <c r="N87" s="3">
        <f t="shared" si="24"/>
        <v>7.4417750526810265</v>
      </c>
      <c r="O87" s="3">
        <f t="shared" si="24"/>
        <v>7.4417750526810265</v>
      </c>
      <c r="P87" s="3">
        <f t="shared" si="24"/>
        <v>7.4417750526810265</v>
      </c>
      <c r="Q87" s="3">
        <f t="shared" si="24"/>
        <v>7.4417750526810265</v>
      </c>
      <c r="R87" s="3">
        <f t="shared" si="24"/>
        <v>7.4417750526810265</v>
      </c>
      <c r="S87" s="3">
        <f t="shared" si="24"/>
        <v>7.4417750526810265</v>
      </c>
      <c r="T87" s="3">
        <f t="shared" si="24"/>
        <v>7.4417750526810265</v>
      </c>
      <c r="U87" s="3">
        <f t="shared" si="24"/>
        <v>7.4417750526810265</v>
      </c>
      <c r="V87" s="53">
        <f t="shared" si="21"/>
        <v>148.83550105362053</v>
      </c>
      <c r="W87" s="3">
        <f t="shared" si="22"/>
        <v>7.4417750526810265</v>
      </c>
    </row>
    <row r="88" spans="1:24">
      <c r="A88" s="2" t="s">
        <v>10</v>
      </c>
      <c r="B88" s="69" t="s">
        <v>11</v>
      </c>
      <c r="C88" s="69" t="s">
        <v>11</v>
      </c>
      <c r="D88" s="69" t="s">
        <v>11</v>
      </c>
      <c r="E88" s="69" t="s">
        <v>11</v>
      </c>
      <c r="F88" s="69" t="s">
        <v>11</v>
      </c>
      <c r="G88" s="69" t="s">
        <v>11</v>
      </c>
      <c r="H88" s="69" t="s">
        <v>11</v>
      </c>
      <c r="I88" s="69" t="s">
        <v>11</v>
      </c>
      <c r="J88" s="69" t="s">
        <v>11</v>
      </c>
      <c r="K88" s="69" t="s">
        <v>11</v>
      </c>
      <c r="L88" s="69" t="s">
        <v>11</v>
      </c>
      <c r="M88" s="69" t="s">
        <v>11</v>
      </c>
      <c r="N88" s="69" t="s">
        <v>11</v>
      </c>
      <c r="O88" s="69" t="s">
        <v>11</v>
      </c>
      <c r="P88" s="69" t="s">
        <v>11</v>
      </c>
      <c r="Q88" s="69" t="s">
        <v>11</v>
      </c>
      <c r="R88" s="69" t="s">
        <v>11</v>
      </c>
      <c r="S88" s="69" t="s">
        <v>11</v>
      </c>
      <c r="T88" s="69" t="s">
        <v>11</v>
      </c>
      <c r="U88" s="69" t="s">
        <v>11</v>
      </c>
      <c r="V88" s="53">
        <f>NPV(3.5%,B87:U87)</f>
        <v>105.76550833111008</v>
      </c>
      <c r="W88" s="69" t="s">
        <v>11</v>
      </c>
    </row>
    <row r="89" spans="1:24">
      <c r="A89" s="38"/>
      <c r="B89" s="40"/>
      <c r="C89" s="40"/>
      <c r="D89" s="40"/>
      <c r="E89" s="40"/>
      <c r="F89" s="40"/>
      <c r="G89" s="40"/>
      <c r="H89" s="40"/>
      <c r="I89" s="40"/>
      <c r="J89" s="40"/>
      <c r="K89" s="40"/>
      <c r="L89" s="40"/>
      <c r="M89" s="40"/>
      <c r="N89" s="40"/>
      <c r="O89" s="40"/>
      <c r="P89" s="40"/>
      <c r="Q89" s="40"/>
      <c r="R89" s="40"/>
      <c r="S89" s="40"/>
      <c r="T89" s="40"/>
      <c r="U89" s="40"/>
      <c r="V89" s="54"/>
      <c r="W89" s="40"/>
    </row>
    <row r="90" spans="1:24">
      <c r="A90" s="41" t="s">
        <v>67</v>
      </c>
      <c r="B90" s="62"/>
      <c r="C90" s="62"/>
      <c r="D90" s="62"/>
      <c r="E90" s="62"/>
      <c r="F90" s="62"/>
      <c r="G90" s="62"/>
      <c r="H90" s="62"/>
      <c r="I90" s="62"/>
      <c r="J90" s="62"/>
      <c r="K90" s="62"/>
      <c r="L90" s="62"/>
      <c r="M90" s="62"/>
      <c r="N90" s="62"/>
      <c r="O90" s="62"/>
      <c r="P90" s="62"/>
      <c r="Q90" s="62"/>
      <c r="R90" s="62"/>
      <c r="S90" s="62"/>
      <c r="T90" s="62"/>
      <c r="U90" s="62"/>
      <c r="V90" s="64"/>
      <c r="W90" s="62"/>
    </row>
    <row r="91" spans="1:24">
      <c r="A91" s="4" t="s">
        <v>4</v>
      </c>
      <c r="B91" s="65"/>
      <c r="C91" s="65"/>
      <c r="D91" s="65"/>
      <c r="E91" s="65"/>
      <c r="F91" s="65"/>
      <c r="G91" s="65"/>
      <c r="H91" s="65"/>
      <c r="I91" s="65"/>
      <c r="J91" s="65"/>
      <c r="K91" s="65"/>
      <c r="L91" s="65"/>
      <c r="M91" s="65"/>
      <c r="N91" s="65"/>
      <c r="O91" s="65"/>
      <c r="P91" s="65"/>
      <c r="Q91" s="65"/>
      <c r="R91" s="65"/>
      <c r="S91" s="65"/>
      <c r="T91" s="65"/>
      <c r="U91" s="65"/>
      <c r="V91" s="66"/>
      <c r="W91" s="65"/>
    </row>
    <row r="92" spans="1:24">
      <c r="A92" s="62" t="s">
        <v>65</v>
      </c>
      <c r="B92" s="65">
        <v>0</v>
      </c>
      <c r="C92" s="65">
        <v>0</v>
      </c>
      <c r="D92" s="65">
        <v>0</v>
      </c>
      <c r="E92" s="65">
        <v>0</v>
      </c>
      <c r="F92" s="65">
        <v>0</v>
      </c>
      <c r="G92" s="65">
        <v>0</v>
      </c>
      <c r="H92" s="65">
        <v>0</v>
      </c>
      <c r="I92" s="65">
        <v>0</v>
      </c>
      <c r="J92" s="65">
        <v>0</v>
      </c>
      <c r="K92" s="65">
        <v>0</v>
      </c>
      <c r="L92" s="65">
        <v>0</v>
      </c>
      <c r="M92" s="65">
        <v>0</v>
      </c>
      <c r="N92" s="65">
        <v>0</v>
      </c>
      <c r="O92" s="65">
        <v>0</v>
      </c>
      <c r="P92" s="65">
        <v>0</v>
      </c>
      <c r="Q92" s="65">
        <v>0</v>
      </c>
      <c r="R92" s="65">
        <v>0</v>
      </c>
      <c r="S92" s="65">
        <v>0</v>
      </c>
      <c r="T92" s="65">
        <v>0</v>
      </c>
      <c r="U92" s="65">
        <v>0</v>
      </c>
      <c r="V92" s="66">
        <f>SUM(B92:U92)</f>
        <v>0</v>
      </c>
      <c r="W92" s="65">
        <f>V92/20</f>
        <v>0</v>
      </c>
    </row>
    <row r="93" spans="1:24">
      <c r="A93" s="4" t="s">
        <v>5</v>
      </c>
      <c r="B93" s="65"/>
      <c r="C93" s="65"/>
      <c r="D93" s="65"/>
      <c r="E93" s="65"/>
      <c r="F93" s="65"/>
      <c r="G93" s="65"/>
      <c r="H93" s="65"/>
      <c r="I93" s="65"/>
      <c r="J93" s="65"/>
      <c r="K93" s="65"/>
      <c r="L93" s="65"/>
      <c r="M93" s="65"/>
      <c r="N93" s="65"/>
      <c r="O93" s="65"/>
      <c r="P93" s="65"/>
      <c r="Q93" s="65"/>
      <c r="R93" s="65"/>
      <c r="S93" s="65"/>
      <c r="T93" s="65"/>
      <c r="U93" s="65"/>
      <c r="V93" s="66"/>
      <c r="W93" s="65"/>
    </row>
    <row r="94" spans="1:24">
      <c r="A94" s="62" t="s">
        <v>6</v>
      </c>
      <c r="B94" s="65">
        <f>'4. ISCZ rMCZ Impacts'!$J$26</f>
        <v>2.7530118385863795E-2</v>
      </c>
      <c r="C94" s="65">
        <f>'4. ISCZ rMCZ Impacts'!$J$26</f>
        <v>2.7530118385863795E-2</v>
      </c>
      <c r="D94" s="65">
        <f>'4. ISCZ rMCZ Impacts'!$J$26</f>
        <v>2.7530118385863795E-2</v>
      </c>
      <c r="E94" s="65">
        <f>'4. ISCZ rMCZ Impacts'!$J$26</f>
        <v>2.7530118385863795E-2</v>
      </c>
      <c r="F94" s="65">
        <f>'4. ISCZ rMCZ Impacts'!$J$26</f>
        <v>2.7530118385863795E-2</v>
      </c>
      <c r="G94" s="65">
        <f>'4. ISCZ rMCZ Impacts'!$J$26</f>
        <v>2.7530118385863795E-2</v>
      </c>
      <c r="H94" s="65">
        <f>'4. ISCZ rMCZ Impacts'!$J$26</f>
        <v>2.7530118385863795E-2</v>
      </c>
      <c r="I94" s="65">
        <f>'4. ISCZ rMCZ Impacts'!$J$26</f>
        <v>2.7530118385863795E-2</v>
      </c>
      <c r="J94" s="65">
        <f>'4. ISCZ rMCZ Impacts'!$J$26</f>
        <v>2.7530118385863795E-2</v>
      </c>
      <c r="K94" s="65">
        <f>'4. ISCZ rMCZ Impacts'!$J$26</f>
        <v>2.7530118385863795E-2</v>
      </c>
      <c r="L94" s="65">
        <f>'4. ISCZ rMCZ Impacts'!$J$26</f>
        <v>2.7530118385863795E-2</v>
      </c>
      <c r="M94" s="65">
        <f>'4. ISCZ rMCZ Impacts'!$J$26</f>
        <v>2.7530118385863795E-2</v>
      </c>
      <c r="N94" s="65">
        <f>'4. ISCZ rMCZ Impacts'!$J$26</f>
        <v>2.7530118385863795E-2</v>
      </c>
      <c r="O94" s="65">
        <f>'4. ISCZ rMCZ Impacts'!$J$26</f>
        <v>2.7530118385863795E-2</v>
      </c>
      <c r="P94" s="65">
        <f>'4. ISCZ rMCZ Impacts'!$J$26</f>
        <v>2.7530118385863795E-2</v>
      </c>
      <c r="Q94" s="65">
        <f>'4. ISCZ rMCZ Impacts'!$J$26</f>
        <v>2.7530118385863795E-2</v>
      </c>
      <c r="R94" s="65">
        <f>'4. ISCZ rMCZ Impacts'!$J$26</f>
        <v>2.7530118385863795E-2</v>
      </c>
      <c r="S94" s="65">
        <f>'4. ISCZ rMCZ Impacts'!$J$26</f>
        <v>2.7530118385863795E-2</v>
      </c>
      <c r="T94" s="65">
        <f>'4. ISCZ rMCZ Impacts'!$J$26</f>
        <v>2.7530118385863795E-2</v>
      </c>
      <c r="U94" s="65">
        <f>'4. ISCZ rMCZ Impacts'!$J$26</f>
        <v>2.7530118385863795E-2</v>
      </c>
      <c r="V94" s="66">
        <f>SUM(B94:U94)</f>
        <v>0.55060236771727589</v>
      </c>
      <c r="W94" s="65">
        <f>V94/20</f>
        <v>2.7530118385863795E-2</v>
      </c>
    </row>
    <row r="95" spans="1:24">
      <c r="A95" s="4"/>
      <c r="B95" s="65"/>
      <c r="C95" s="65"/>
      <c r="D95" s="65"/>
      <c r="E95" s="65"/>
      <c r="F95" s="65"/>
      <c r="G95" s="65"/>
      <c r="H95" s="65"/>
      <c r="I95" s="65"/>
      <c r="J95" s="65"/>
      <c r="K95" s="65"/>
      <c r="L95" s="65"/>
      <c r="M95" s="65"/>
      <c r="N95" s="65"/>
      <c r="O95" s="65"/>
      <c r="P95" s="65"/>
      <c r="Q95" s="65"/>
      <c r="R95" s="65"/>
      <c r="S95" s="65"/>
      <c r="T95" s="65"/>
      <c r="U95" s="65"/>
      <c r="V95" s="66"/>
      <c r="W95" s="65"/>
    </row>
    <row r="96" spans="1:24">
      <c r="A96" s="62" t="s">
        <v>8</v>
      </c>
      <c r="B96" s="65">
        <f t="shared" ref="B96:U96" si="25">B92</f>
        <v>0</v>
      </c>
      <c r="C96" s="65">
        <f t="shared" si="25"/>
        <v>0</v>
      </c>
      <c r="D96" s="65">
        <f t="shared" si="25"/>
        <v>0</v>
      </c>
      <c r="E96" s="65">
        <f t="shared" si="25"/>
        <v>0</v>
      </c>
      <c r="F96" s="65">
        <f t="shared" si="25"/>
        <v>0</v>
      </c>
      <c r="G96" s="65">
        <f t="shared" si="25"/>
        <v>0</v>
      </c>
      <c r="H96" s="65">
        <f t="shared" si="25"/>
        <v>0</v>
      </c>
      <c r="I96" s="65">
        <f t="shared" si="25"/>
        <v>0</v>
      </c>
      <c r="J96" s="65">
        <f t="shared" si="25"/>
        <v>0</v>
      </c>
      <c r="K96" s="65">
        <f t="shared" si="25"/>
        <v>0</v>
      </c>
      <c r="L96" s="65">
        <f t="shared" si="25"/>
        <v>0</v>
      </c>
      <c r="M96" s="65">
        <f t="shared" si="25"/>
        <v>0</v>
      </c>
      <c r="N96" s="65">
        <f t="shared" si="25"/>
        <v>0</v>
      </c>
      <c r="O96" s="65">
        <f t="shared" si="25"/>
        <v>0</v>
      </c>
      <c r="P96" s="65">
        <f t="shared" si="25"/>
        <v>0</v>
      </c>
      <c r="Q96" s="65">
        <f t="shared" si="25"/>
        <v>0</v>
      </c>
      <c r="R96" s="65">
        <f t="shared" si="25"/>
        <v>0</v>
      </c>
      <c r="S96" s="65">
        <f t="shared" si="25"/>
        <v>0</v>
      </c>
      <c r="T96" s="65">
        <f t="shared" si="25"/>
        <v>0</v>
      </c>
      <c r="U96" s="65">
        <f t="shared" si="25"/>
        <v>0</v>
      </c>
      <c r="V96" s="66">
        <f t="shared" ref="V96:V98" si="26">SUM(B96:U96)</f>
        <v>0</v>
      </c>
      <c r="W96" s="65">
        <f t="shared" ref="W96:W98" si="27">V96/20</f>
        <v>0</v>
      </c>
    </row>
    <row r="97" spans="1:23">
      <c r="A97" s="62" t="s">
        <v>9</v>
      </c>
      <c r="B97" s="65">
        <f t="shared" ref="B97:U97" si="28">B94</f>
        <v>2.7530118385863795E-2</v>
      </c>
      <c r="C97" s="65">
        <f t="shared" si="28"/>
        <v>2.7530118385863795E-2</v>
      </c>
      <c r="D97" s="65">
        <f t="shared" si="28"/>
        <v>2.7530118385863795E-2</v>
      </c>
      <c r="E97" s="65">
        <f t="shared" si="28"/>
        <v>2.7530118385863795E-2</v>
      </c>
      <c r="F97" s="65">
        <f t="shared" si="28"/>
        <v>2.7530118385863795E-2</v>
      </c>
      <c r="G97" s="65">
        <f t="shared" si="28"/>
        <v>2.7530118385863795E-2</v>
      </c>
      <c r="H97" s="65">
        <f t="shared" si="28"/>
        <v>2.7530118385863795E-2</v>
      </c>
      <c r="I97" s="65">
        <f t="shared" si="28"/>
        <v>2.7530118385863795E-2</v>
      </c>
      <c r="J97" s="65">
        <f t="shared" si="28"/>
        <v>2.7530118385863795E-2</v>
      </c>
      <c r="K97" s="65">
        <f t="shared" si="28"/>
        <v>2.7530118385863795E-2</v>
      </c>
      <c r="L97" s="65">
        <f t="shared" si="28"/>
        <v>2.7530118385863795E-2</v>
      </c>
      <c r="M97" s="65">
        <f t="shared" si="28"/>
        <v>2.7530118385863795E-2</v>
      </c>
      <c r="N97" s="65">
        <f t="shared" si="28"/>
        <v>2.7530118385863795E-2</v>
      </c>
      <c r="O97" s="65">
        <f t="shared" si="28"/>
        <v>2.7530118385863795E-2</v>
      </c>
      <c r="P97" s="65">
        <f t="shared" si="28"/>
        <v>2.7530118385863795E-2</v>
      </c>
      <c r="Q97" s="65">
        <f t="shared" si="28"/>
        <v>2.7530118385863795E-2</v>
      </c>
      <c r="R97" s="65">
        <f t="shared" si="28"/>
        <v>2.7530118385863795E-2</v>
      </c>
      <c r="S97" s="65">
        <f t="shared" si="28"/>
        <v>2.7530118385863795E-2</v>
      </c>
      <c r="T97" s="65">
        <f t="shared" si="28"/>
        <v>2.7530118385863795E-2</v>
      </c>
      <c r="U97" s="65">
        <f t="shared" si="28"/>
        <v>2.7530118385863795E-2</v>
      </c>
      <c r="V97" s="66">
        <f t="shared" si="26"/>
        <v>0.55060236771727589</v>
      </c>
      <c r="W97" s="65">
        <f t="shared" si="27"/>
        <v>2.7530118385863795E-2</v>
      </c>
    </row>
    <row r="98" spans="1:23">
      <c r="A98" s="2" t="s">
        <v>7</v>
      </c>
      <c r="B98" s="3">
        <f>B97+B96</f>
        <v>2.7530118385863795E-2</v>
      </c>
      <c r="C98" s="3">
        <f t="shared" ref="C98:U98" si="29">C97+C96</f>
        <v>2.7530118385863795E-2</v>
      </c>
      <c r="D98" s="3">
        <f t="shared" si="29"/>
        <v>2.7530118385863795E-2</v>
      </c>
      <c r="E98" s="3">
        <f t="shared" si="29"/>
        <v>2.7530118385863795E-2</v>
      </c>
      <c r="F98" s="3">
        <f t="shared" si="29"/>
        <v>2.7530118385863795E-2</v>
      </c>
      <c r="G98" s="3">
        <f t="shared" si="29"/>
        <v>2.7530118385863795E-2</v>
      </c>
      <c r="H98" s="3">
        <f t="shared" si="29"/>
        <v>2.7530118385863795E-2</v>
      </c>
      <c r="I98" s="3">
        <f t="shared" si="29"/>
        <v>2.7530118385863795E-2</v>
      </c>
      <c r="J98" s="3">
        <f t="shared" si="29"/>
        <v>2.7530118385863795E-2</v>
      </c>
      <c r="K98" s="3">
        <f t="shared" si="29"/>
        <v>2.7530118385863795E-2</v>
      </c>
      <c r="L98" s="3">
        <f t="shared" si="29"/>
        <v>2.7530118385863795E-2</v>
      </c>
      <c r="M98" s="3">
        <f t="shared" si="29"/>
        <v>2.7530118385863795E-2</v>
      </c>
      <c r="N98" s="3">
        <f t="shared" si="29"/>
        <v>2.7530118385863795E-2</v>
      </c>
      <c r="O98" s="3">
        <f t="shared" si="29"/>
        <v>2.7530118385863795E-2</v>
      </c>
      <c r="P98" s="3">
        <f t="shared" si="29"/>
        <v>2.7530118385863795E-2</v>
      </c>
      <c r="Q98" s="3">
        <f t="shared" si="29"/>
        <v>2.7530118385863795E-2</v>
      </c>
      <c r="R98" s="3">
        <f t="shared" si="29"/>
        <v>2.7530118385863795E-2</v>
      </c>
      <c r="S98" s="3">
        <f t="shared" si="29"/>
        <v>2.7530118385863795E-2</v>
      </c>
      <c r="T98" s="3">
        <f t="shared" si="29"/>
        <v>2.7530118385863795E-2</v>
      </c>
      <c r="U98" s="3">
        <f t="shared" si="29"/>
        <v>2.7530118385863795E-2</v>
      </c>
      <c r="V98" s="53">
        <f t="shared" si="26"/>
        <v>0.55060236771727589</v>
      </c>
      <c r="W98" s="3">
        <f t="shared" si="27"/>
        <v>2.7530118385863795E-2</v>
      </c>
    </row>
    <row r="99" spans="1:23">
      <c r="A99" s="2" t="s">
        <v>10</v>
      </c>
      <c r="B99" s="69" t="s">
        <v>11</v>
      </c>
      <c r="C99" s="69" t="s">
        <v>11</v>
      </c>
      <c r="D99" s="69" t="s">
        <v>11</v>
      </c>
      <c r="E99" s="69" t="s">
        <v>11</v>
      </c>
      <c r="F99" s="69" t="s">
        <v>11</v>
      </c>
      <c r="G99" s="69" t="s">
        <v>11</v>
      </c>
      <c r="H99" s="69" t="s">
        <v>11</v>
      </c>
      <c r="I99" s="69" t="s">
        <v>11</v>
      </c>
      <c r="J99" s="69" t="s">
        <v>11</v>
      </c>
      <c r="K99" s="69" t="s">
        <v>11</v>
      </c>
      <c r="L99" s="69" t="s">
        <v>11</v>
      </c>
      <c r="M99" s="69" t="s">
        <v>11</v>
      </c>
      <c r="N99" s="69" t="s">
        <v>11</v>
      </c>
      <c r="O99" s="69" t="s">
        <v>11</v>
      </c>
      <c r="P99" s="69" t="s">
        <v>11</v>
      </c>
      <c r="Q99" s="69" t="s">
        <v>11</v>
      </c>
      <c r="R99" s="69" t="s">
        <v>11</v>
      </c>
      <c r="S99" s="69" t="s">
        <v>11</v>
      </c>
      <c r="T99" s="69" t="s">
        <v>11</v>
      </c>
      <c r="U99" s="69" t="s">
        <v>11</v>
      </c>
      <c r="V99" s="53">
        <f>NPV(3.5%,B98:U98)</f>
        <v>0.39126914545038849</v>
      </c>
      <c r="W99" s="69" t="s">
        <v>11</v>
      </c>
    </row>
    <row r="100" spans="1:23">
      <c r="A100" s="38"/>
      <c r="B100" s="40"/>
      <c r="C100" s="40"/>
      <c r="D100" s="40"/>
      <c r="E100" s="40"/>
      <c r="F100" s="40"/>
      <c r="G100" s="40"/>
      <c r="H100" s="40"/>
      <c r="I100" s="40"/>
      <c r="J100" s="40"/>
      <c r="K100" s="40"/>
      <c r="L100" s="40"/>
      <c r="M100" s="40"/>
      <c r="N100" s="40"/>
      <c r="O100" s="40"/>
      <c r="P100" s="40"/>
      <c r="Q100" s="40"/>
      <c r="R100" s="40"/>
      <c r="S100" s="40"/>
      <c r="T100" s="40"/>
      <c r="U100" s="40"/>
      <c r="V100" s="54"/>
      <c r="W100" s="40"/>
    </row>
    <row r="101" spans="1:23">
      <c r="A101" s="42" t="s">
        <v>70</v>
      </c>
      <c r="B101" s="69"/>
      <c r="C101" s="69"/>
      <c r="D101" s="69"/>
      <c r="E101" s="69"/>
      <c r="F101" s="69"/>
      <c r="G101" s="69"/>
      <c r="H101" s="69"/>
      <c r="I101" s="69"/>
      <c r="J101" s="69"/>
      <c r="K101" s="69"/>
      <c r="L101" s="69"/>
      <c r="M101" s="69"/>
      <c r="N101" s="69"/>
      <c r="O101" s="69"/>
      <c r="P101" s="69"/>
      <c r="Q101" s="69"/>
      <c r="R101" s="69"/>
      <c r="S101" s="69"/>
      <c r="T101" s="69"/>
      <c r="U101" s="69"/>
      <c r="V101" s="53"/>
      <c r="W101" s="69"/>
    </row>
    <row r="102" spans="1:23">
      <c r="A102" s="4" t="s">
        <v>4</v>
      </c>
      <c r="B102" s="62"/>
      <c r="C102" s="62"/>
      <c r="D102" s="62"/>
      <c r="E102" s="62"/>
      <c r="F102" s="62"/>
      <c r="G102" s="62"/>
      <c r="H102" s="62"/>
      <c r="I102" s="62"/>
      <c r="J102" s="62"/>
      <c r="K102" s="62"/>
      <c r="L102" s="62"/>
      <c r="M102" s="62"/>
      <c r="N102" s="62"/>
      <c r="O102" s="62"/>
      <c r="P102" s="62"/>
      <c r="Q102" s="62"/>
      <c r="R102" s="62"/>
      <c r="S102" s="62"/>
      <c r="T102" s="62"/>
      <c r="U102" s="62"/>
      <c r="V102" s="64"/>
      <c r="W102" s="62"/>
    </row>
    <row r="103" spans="1:23">
      <c r="A103" s="62" t="s">
        <v>65</v>
      </c>
      <c r="B103" s="65">
        <v>0</v>
      </c>
      <c r="C103" s="65">
        <v>0</v>
      </c>
      <c r="D103" s="65">
        <v>0</v>
      </c>
      <c r="E103" s="65">
        <v>0</v>
      </c>
      <c r="F103" s="65">
        <v>0</v>
      </c>
      <c r="G103" s="65">
        <v>0</v>
      </c>
      <c r="H103" s="65">
        <v>0</v>
      </c>
      <c r="I103" s="65">
        <v>0</v>
      </c>
      <c r="J103" s="65">
        <v>0</v>
      </c>
      <c r="K103" s="65">
        <v>0</v>
      </c>
      <c r="L103" s="65">
        <v>0</v>
      </c>
      <c r="M103" s="65">
        <v>0</v>
      </c>
      <c r="N103" s="65">
        <v>0</v>
      </c>
      <c r="O103" s="65">
        <v>0</v>
      </c>
      <c r="P103" s="65">
        <v>0</v>
      </c>
      <c r="Q103" s="65">
        <v>0</v>
      </c>
      <c r="R103" s="65">
        <v>0</v>
      </c>
      <c r="S103" s="65">
        <v>0</v>
      </c>
      <c r="T103" s="65">
        <v>0</v>
      </c>
      <c r="U103" s="65">
        <v>0</v>
      </c>
      <c r="V103" s="66">
        <f>SUM(B103:U103)</f>
        <v>0</v>
      </c>
      <c r="W103" s="65">
        <f>V103/20</f>
        <v>0</v>
      </c>
    </row>
    <row r="104" spans="1:23">
      <c r="A104" s="4" t="s">
        <v>5</v>
      </c>
      <c r="B104" s="65"/>
      <c r="C104" s="65"/>
      <c r="D104" s="65"/>
      <c r="E104" s="65"/>
      <c r="F104" s="65"/>
      <c r="G104" s="65"/>
      <c r="H104" s="65"/>
      <c r="I104" s="65"/>
      <c r="J104" s="65"/>
      <c r="K104" s="65"/>
      <c r="L104" s="65"/>
      <c r="M104" s="65"/>
      <c r="N104" s="65"/>
      <c r="O104" s="65"/>
      <c r="P104" s="65"/>
      <c r="Q104" s="65"/>
      <c r="R104" s="65"/>
      <c r="S104" s="65"/>
      <c r="T104" s="65"/>
      <c r="U104" s="65"/>
      <c r="V104" s="66"/>
      <c r="W104" s="65"/>
    </row>
    <row r="105" spans="1:23">
      <c r="A105" s="62" t="s">
        <v>6</v>
      </c>
      <c r="B105" s="65">
        <f>'5. Net Gain rMCZ Impacts'!$J$28</f>
        <v>0.15167361188786185</v>
      </c>
      <c r="C105" s="65">
        <f>'5. Net Gain rMCZ Impacts'!$J$28</f>
        <v>0.15167361188786185</v>
      </c>
      <c r="D105" s="65">
        <f>'5. Net Gain rMCZ Impacts'!$J$28</f>
        <v>0.15167361188786185</v>
      </c>
      <c r="E105" s="65">
        <f>'5. Net Gain rMCZ Impacts'!$J$28</f>
        <v>0.15167361188786185</v>
      </c>
      <c r="F105" s="65">
        <f>'5. Net Gain rMCZ Impacts'!$J$28</f>
        <v>0.15167361188786185</v>
      </c>
      <c r="G105" s="65">
        <f>'5. Net Gain rMCZ Impacts'!$J$28</f>
        <v>0.15167361188786185</v>
      </c>
      <c r="H105" s="65">
        <f>'5. Net Gain rMCZ Impacts'!$J$28</f>
        <v>0.15167361188786185</v>
      </c>
      <c r="I105" s="65">
        <f>'5. Net Gain rMCZ Impacts'!$J$28</f>
        <v>0.15167361188786185</v>
      </c>
      <c r="J105" s="65">
        <f>'5. Net Gain rMCZ Impacts'!$J$28</f>
        <v>0.15167361188786185</v>
      </c>
      <c r="K105" s="65">
        <f>'5. Net Gain rMCZ Impacts'!$J$28</f>
        <v>0.15167361188786185</v>
      </c>
      <c r="L105" s="65">
        <f>'5. Net Gain rMCZ Impacts'!$J$28</f>
        <v>0.15167361188786185</v>
      </c>
      <c r="M105" s="65">
        <f>'5. Net Gain rMCZ Impacts'!$J$28</f>
        <v>0.15167361188786185</v>
      </c>
      <c r="N105" s="65">
        <f>'5. Net Gain rMCZ Impacts'!$J$28</f>
        <v>0.15167361188786185</v>
      </c>
      <c r="O105" s="65">
        <f>'5. Net Gain rMCZ Impacts'!$J$28</f>
        <v>0.15167361188786185</v>
      </c>
      <c r="P105" s="65">
        <f>'5. Net Gain rMCZ Impacts'!$J$28</f>
        <v>0.15167361188786185</v>
      </c>
      <c r="Q105" s="65">
        <f>'5. Net Gain rMCZ Impacts'!$J$28</f>
        <v>0.15167361188786185</v>
      </c>
      <c r="R105" s="65">
        <f>'5. Net Gain rMCZ Impacts'!$J$28</f>
        <v>0.15167361188786185</v>
      </c>
      <c r="S105" s="65">
        <f>'5. Net Gain rMCZ Impacts'!$J$28</f>
        <v>0.15167361188786185</v>
      </c>
      <c r="T105" s="65">
        <f>'5. Net Gain rMCZ Impacts'!$J$28</f>
        <v>0.15167361188786185</v>
      </c>
      <c r="U105" s="65">
        <f>'5. Net Gain rMCZ Impacts'!$J$28</f>
        <v>0.15167361188786185</v>
      </c>
      <c r="V105" s="66">
        <f>SUM(B105:U105)</f>
        <v>3.0334722377572372</v>
      </c>
      <c r="W105" s="65">
        <f>V105/20</f>
        <v>0.15167361188786185</v>
      </c>
    </row>
    <row r="106" spans="1:23">
      <c r="A106" s="4"/>
      <c r="B106" s="65"/>
      <c r="C106" s="65"/>
      <c r="D106" s="65"/>
      <c r="E106" s="65"/>
      <c r="F106" s="65"/>
      <c r="G106" s="65"/>
      <c r="H106" s="65"/>
      <c r="I106" s="65"/>
      <c r="J106" s="65"/>
      <c r="K106" s="65"/>
      <c r="L106" s="65"/>
      <c r="M106" s="65"/>
      <c r="N106" s="65"/>
      <c r="O106" s="65"/>
      <c r="P106" s="65"/>
      <c r="Q106" s="65"/>
      <c r="R106" s="65"/>
      <c r="S106" s="65"/>
      <c r="T106" s="65"/>
      <c r="U106" s="65"/>
      <c r="V106" s="66"/>
      <c r="W106" s="65"/>
    </row>
    <row r="107" spans="1:23">
      <c r="A107" s="62" t="s">
        <v>8</v>
      </c>
      <c r="B107" s="65">
        <f t="shared" ref="B107:U107" si="30">B103</f>
        <v>0</v>
      </c>
      <c r="C107" s="65">
        <f t="shared" si="30"/>
        <v>0</v>
      </c>
      <c r="D107" s="65">
        <f t="shared" si="30"/>
        <v>0</v>
      </c>
      <c r="E107" s="65">
        <f t="shared" si="30"/>
        <v>0</v>
      </c>
      <c r="F107" s="65">
        <f t="shared" si="30"/>
        <v>0</v>
      </c>
      <c r="G107" s="65">
        <f t="shared" si="30"/>
        <v>0</v>
      </c>
      <c r="H107" s="65">
        <f t="shared" si="30"/>
        <v>0</v>
      </c>
      <c r="I107" s="65">
        <f t="shared" si="30"/>
        <v>0</v>
      </c>
      <c r="J107" s="65">
        <f t="shared" si="30"/>
        <v>0</v>
      </c>
      <c r="K107" s="65">
        <f t="shared" si="30"/>
        <v>0</v>
      </c>
      <c r="L107" s="65">
        <f t="shared" si="30"/>
        <v>0</v>
      </c>
      <c r="M107" s="65">
        <f t="shared" si="30"/>
        <v>0</v>
      </c>
      <c r="N107" s="65">
        <f t="shared" si="30"/>
        <v>0</v>
      </c>
      <c r="O107" s="65">
        <f t="shared" si="30"/>
        <v>0</v>
      </c>
      <c r="P107" s="65">
        <f t="shared" si="30"/>
        <v>0</v>
      </c>
      <c r="Q107" s="65">
        <f t="shared" si="30"/>
        <v>0</v>
      </c>
      <c r="R107" s="65">
        <f t="shared" si="30"/>
        <v>0</v>
      </c>
      <c r="S107" s="65">
        <f t="shared" si="30"/>
        <v>0</v>
      </c>
      <c r="T107" s="65">
        <f t="shared" si="30"/>
        <v>0</v>
      </c>
      <c r="U107" s="65">
        <f t="shared" si="30"/>
        <v>0</v>
      </c>
      <c r="V107" s="66">
        <f t="shared" ref="V107:V109" si="31">SUM(B107:U107)</f>
        <v>0</v>
      </c>
      <c r="W107" s="65">
        <f t="shared" ref="W107:W109" si="32">V107/20</f>
        <v>0</v>
      </c>
    </row>
    <row r="108" spans="1:23">
      <c r="A108" s="62" t="s">
        <v>9</v>
      </c>
      <c r="B108" s="65">
        <f t="shared" ref="B108:U108" si="33">B105</f>
        <v>0.15167361188786185</v>
      </c>
      <c r="C108" s="65">
        <f t="shared" si="33"/>
        <v>0.15167361188786185</v>
      </c>
      <c r="D108" s="65">
        <f t="shared" si="33"/>
        <v>0.15167361188786185</v>
      </c>
      <c r="E108" s="65">
        <f t="shared" si="33"/>
        <v>0.15167361188786185</v>
      </c>
      <c r="F108" s="65">
        <f t="shared" si="33"/>
        <v>0.15167361188786185</v>
      </c>
      <c r="G108" s="65">
        <f t="shared" si="33"/>
        <v>0.15167361188786185</v>
      </c>
      <c r="H108" s="65">
        <f t="shared" si="33"/>
        <v>0.15167361188786185</v>
      </c>
      <c r="I108" s="65">
        <f t="shared" si="33"/>
        <v>0.15167361188786185</v>
      </c>
      <c r="J108" s="65">
        <f t="shared" si="33"/>
        <v>0.15167361188786185</v>
      </c>
      <c r="K108" s="65">
        <f t="shared" si="33"/>
        <v>0.15167361188786185</v>
      </c>
      <c r="L108" s="65">
        <f t="shared" si="33"/>
        <v>0.15167361188786185</v>
      </c>
      <c r="M108" s="65">
        <f t="shared" si="33"/>
        <v>0.15167361188786185</v>
      </c>
      <c r="N108" s="65">
        <f t="shared" si="33"/>
        <v>0.15167361188786185</v>
      </c>
      <c r="O108" s="65">
        <f t="shared" si="33"/>
        <v>0.15167361188786185</v>
      </c>
      <c r="P108" s="65">
        <f t="shared" si="33"/>
        <v>0.15167361188786185</v>
      </c>
      <c r="Q108" s="65">
        <f t="shared" si="33"/>
        <v>0.15167361188786185</v>
      </c>
      <c r="R108" s="65">
        <f t="shared" si="33"/>
        <v>0.15167361188786185</v>
      </c>
      <c r="S108" s="65">
        <f t="shared" si="33"/>
        <v>0.15167361188786185</v>
      </c>
      <c r="T108" s="65">
        <f t="shared" si="33"/>
        <v>0.15167361188786185</v>
      </c>
      <c r="U108" s="65">
        <f t="shared" si="33"/>
        <v>0.15167361188786185</v>
      </c>
      <c r="V108" s="66">
        <f t="shared" si="31"/>
        <v>3.0334722377572372</v>
      </c>
      <c r="W108" s="65">
        <f t="shared" si="32"/>
        <v>0.15167361188786185</v>
      </c>
    </row>
    <row r="109" spans="1:23">
      <c r="A109" s="2" t="s">
        <v>7</v>
      </c>
      <c r="B109" s="3">
        <f>B108+B107</f>
        <v>0.15167361188786185</v>
      </c>
      <c r="C109" s="3">
        <f t="shared" ref="C109:U109" si="34">C108+C107</f>
        <v>0.15167361188786185</v>
      </c>
      <c r="D109" s="3">
        <f t="shared" si="34"/>
        <v>0.15167361188786185</v>
      </c>
      <c r="E109" s="3">
        <f t="shared" si="34"/>
        <v>0.15167361188786185</v>
      </c>
      <c r="F109" s="3">
        <f t="shared" si="34"/>
        <v>0.15167361188786185</v>
      </c>
      <c r="G109" s="3">
        <f t="shared" si="34"/>
        <v>0.15167361188786185</v>
      </c>
      <c r="H109" s="3">
        <f t="shared" si="34"/>
        <v>0.15167361188786185</v>
      </c>
      <c r="I109" s="3">
        <f t="shared" si="34"/>
        <v>0.15167361188786185</v>
      </c>
      <c r="J109" s="3">
        <f t="shared" si="34"/>
        <v>0.15167361188786185</v>
      </c>
      <c r="K109" s="3">
        <f t="shared" si="34"/>
        <v>0.15167361188786185</v>
      </c>
      <c r="L109" s="3">
        <f t="shared" si="34"/>
        <v>0.15167361188786185</v>
      </c>
      <c r="M109" s="3">
        <f t="shared" si="34"/>
        <v>0.15167361188786185</v>
      </c>
      <c r="N109" s="3">
        <f t="shared" si="34"/>
        <v>0.15167361188786185</v>
      </c>
      <c r="O109" s="3">
        <f t="shared" si="34"/>
        <v>0.15167361188786185</v>
      </c>
      <c r="P109" s="3">
        <f t="shared" si="34"/>
        <v>0.15167361188786185</v>
      </c>
      <c r="Q109" s="3">
        <f t="shared" si="34"/>
        <v>0.15167361188786185</v>
      </c>
      <c r="R109" s="3">
        <f t="shared" si="34"/>
        <v>0.15167361188786185</v>
      </c>
      <c r="S109" s="3">
        <f t="shared" si="34"/>
        <v>0.15167361188786185</v>
      </c>
      <c r="T109" s="3">
        <f t="shared" si="34"/>
        <v>0.15167361188786185</v>
      </c>
      <c r="U109" s="3">
        <f t="shared" si="34"/>
        <v>0.15167361188786185</v>
      </c>
      <c r="V109" s="53">
        <f t="shared" si="31"/>
        <v>3.0334722377572372</v>
      </c>
      <c r="W109" s="3">
        <f t="shared" si="32"/>
        <v>0.15167361188786185</v>
      </c>
    </row>
    <row r="110" spans="1:23">
      <c r="A110" s="2" t="s">
        <v>10</v>
      </c>
      <c r="B110" s="69" t="s">
        <v>11</v>
      </c>
      <c r="C110" s="69" t="s">
        <v>11</v>
      </c>
      <c r="D110" s="69" t="s">
        <v>11</v>
      </c>
      <c r="E110" s="69" t="s">
        <v>11</v>
      </c>
      <c r="F110" s="69" t="s">
        <v>11</v>
      </c>
      <c r="G110" s="69" t="s">
        <v>11</v>
      </c>
      <c r="H110" s="69" t="s">
        <v>11</v>
      </c>
      <c r="I110" s="69" t="s">
        <v>11</v>
      </c>
      <c r="J110" s="69" t="s">
        <v>11</v>
      </c>
      <c r="K110" s="69" t="s">
        <v>11</v>
      </c>
      <c r="L110" s="69" t="s">
        <v>11</v>
      </c>
      <c r="M110" s="69" t="s">
        <v>11</v>
      </c>
      <c r="N110" s="69" t="s">
        <v>11</v>
      </c>
      <c r="O110" s="69" t="s">
        <v>11</v>
      </c>
      <c r="P110" s="69" t="s">
        <v>11</v>
      </c>
      <c r="Q110" s="69" t="s">
        <v>11</v>
      </c>
      <c r="R110" s="69" t="s">
        <v>11</v>
      </c>
      <c r="S110" s="69" t="s">
        <v>11</v>
      </c>
      <c r="T110" s="69" t="s">
        <v>11</v>
      </c>
      <c r="U110" s="69" t="s">
        <v>11</v>
      </c>
      <c r="V110" s="53">
        <f>NPV(3.5%,B109:U109)</f>
        <v>2.1556465424140798</v>
      </c>
      <c r="W110" s="69" t="s">
        <v>11</v>
      </c>
    </row>
    <row r="111" spans="1:23">
      <c r="A111" s="38"/>
      <c r="B111" s="40"/>
      <c r="C111" s="40"/>
      <c r="D111" s="40"/>
      <c r="E111" s="40"/>
      <c r="F111" s="40"/>
      <c r="G111" s="40"/>
      <c r="H111" s="40"/>
      <c r="I111" s="40"/>
      <c r="J111" s="40"/>
      <c r="K111" s="40"/>
      <c r="L111" s="40"/>
      <c r="M111" s="40"/>
      <c r="N111" s="40"/>
      <c r="O111" s="40"/>
      <c r="P111" s="40"/>
      <c r="Q111" s="40"/>
      <c r="R111" s="40"/>
      <c r="S111" s="40"/>
      <c r="T111" s="40"/>
      <c r="U111" s="40"/>
      <c r="V111" s="54"/>
      <c r="W111" s="40"/>
    </row>
    <row r="112" spans="1:23">
      <c r="A112" s="2" t="s">
        <v>12</v>
      </c>
      <c r="B112" s="69"/>
      <c r="C112" s="69"/>
      <c r="D112" s="69"/>
      <c r="E112" s="69"/>
      <c r="F112" s="69"/>
      <c r="G112" s="69"/>
      <c r="H112" s="69"/>
      <c r="I112" s="69"/>
      <c r="J112" s="69"/>
      <c r="K112" s="69"/>
      <c r="L112" s="69"/>
      <c r="M112" s="69"/>
      <c r="N112" s="69"/>
      <c r="O112" s="69"/>
      <c r="P112" s="69"/>
      <c r="Q112" s="69"/>
      <c r="R112" s="69"/>
      <c r="S112" s="69"/>
      <c r="T112" s="69"/>
      <c r="U112" s="69"/>
      <c r="V112" s="53"/>
      <c r="W112" s="69"/>
    </row>
    <row r="113" spans="1:25">
      <c r="A113" s="4" t="s">
        <v>4</v>
      </c>
      <c r="B113" s="62"/>
      <c r="C113" s="62"/>
      <c r="D113" s="62"/>
      <c r="E113" s="62"/>
      <c r="F113" s="62"/>
      <c r="G113" s="62"/>
      <c r="H113" s="62"/>
      <c r="I113" s="62"/>
      <c r="J113" s="62"/>
      <c r="K113" s="62"/>
      <c r="L113" s="62"/>
      <c r="M113" s="62"/>
      <c r="N113" s="62"/>
      <c r="O113" s="62"/>
      <c r="P113" s="62"/>
      <c r="Q113" s="62"/>
      <c r="R113" s="62"/>
      <c r="S113" s="62"/>
      <c r="T113" s="62"/>
      <c r="U113" s="62"/>
      <c r="V113" s="64"/>
      <c r="W113" s="62"/>
    </row>
    <row r="114" spans="1:25">
      <c r="A114" s="62" t="s">
        <v>65</v>
      </c>
      <c r="B114" s="65">
        <f>B70+B81+B92+B103</f>
        <v>0</v>
      </c>
      <c r="C114" s="65">
        <f t="shared" ref="C114:U114" si="35">C70+C81+C92+C103</f>
        <v>0</v>
      </c>
      <c r="D114" s="65">
        <f t="shared" si="35"/>
        <v>0</v>
      </c>
      <c r="E114" s="65">
        <f t="shared" si="35"/>
        <v>0</v>
      </c>
      <c r="F114" s="65">
        <f t="shared" si="35"/>
        <v>0</v>
      </c>
      <c r="G114" s="65">
        <f t="shared" si="35"/>
        <v>0</v>
      </c>
      <c r="H114" s="65">
        <f t="shared" si="35"/>
        <v>0</v>
      </c>
      <c r="I114" s="65">
        <f t="shared" si="35"/>
        <v>0</v>
      </c>
      <c r="J114" s="65">
        <f t="shared" si="35"/>
        <v>0</v>
      </c>
      <c r="K114" s="65">
        <f t="shared" si="35"/>
        <v>0</v>
      </c>
      <c r="L114" s="65">
        <f t="shared" si="35"/>
        <v>0</v>
      </c>
      <c r="M114" s="65">
        <f t="shared" si="35"/>
        <v>0</v>
      </c>
      <c r="N114" s="65">
        <f t="shared" si="35"/>
        <v>0</v>
      </c>
      <c r="O114" s="65">
        <f t="shared" si="35"/>
        <v>0</v>
      </c>
      <c r="P114" s="65">
        <f t="shared" si="35"/>
        <v>0</v>
      </c>
      <c r="Q114" s="65">
        <f t="shared" si="35"/>
        <v>0</v>
      </c>
      <c r="R114" s="65">
        <f t="shared" si="35"/>
        <v>0</v>
      </c>
      <c r="S114" s="65">
        <f t="shared" si="35"/>
        <v>0</v>
      </c>
      <c r="T114" s="65">
        <f t="shared" si="35"/>
        <v>0</v>
      </c>
      <c r="U114" s="65">
        <f t="shared" si="35"/>
        <v>0</v>
      </c>
      <c r="V114" s="66">
        <f>SUM(B114:U114)</f>
        <v>0</v>
      </c>
      <c r="W114" s="65">
        <f>V114/20</f>
        <v>0</v>
      </c>
    </row>
    <row r="115" spans="1:25">
      <c r="A115" s="4" t="s">
        <v>5</v>
      </c>
      <c r="B115" s="65"/>
      <c r="C115" s="65"/>
      <c r="D115" s="65"/>
      <c r="E115" s="65"/>
      <c r="F115" s="65"/>
      <c r="G115" s="65"/>
      <c r="H115" s="65"/>
      <c r="I115" s="65"/>
      <c r="J115" s="65"/>
      <c r="K115" s="65"/>
      <c r="L115" s="65"/>
      <c r="M115" s="65"/>
      <c r="N115" s="65"/>
      <c r="O115" s="65"/>
      <c r="P115" s="65"/>
      <c r="Q115" s="65"/>
      <c r="R115" s="65"/>
      <c r="S115" s="65"/>
      <c r="T115" s="65"/>
      <c r="U115" s="65"/>
      <c r="V115" s="66"/>
      <c r="W115" s="65"/>
    </row>
    <row r="116" spans="1:25">
      <c r="A116" s="62" t="s">
        <v>6</v>
      </c>
      <c r="B116" s="65">
        <f>B72+B83+B94+B105</f>
        <v>9.8783594621879836</v>
      </c>
      <c r="C116" s="65">
        <f t="shared" ref="C116:U116" si="36">C72+C83+C94+C105</f>
        <v>9.8783594621879836</v>
      </c>
      <c r="D116" s="65">
        <f t="shared" si="36"/>
        <v>9.8783594621879836</v>
      </c>
      <c r="E116" s="65">
        <f t="shared" si="36"/>
        <v>9.8783594621879836</v>
      </c>
      <c r="F116" s="65">
        <f t="shared" si="36"/>
        <v>9.8783594621879836</v>
      </c>
      <c r="G116" s="65">
        <f t="shared" si="36"/>
        <v>9.8783594621879836</v>
      </c>
      <c r="H116" s="65">
        <f t="shared" si="36"/>
        <v>9.8783594621879836</v>
      </c>
      <c r="I116" s="65">
        <f t="shared" si="36"/>
        <v>9.8783594621879836</v>
      </c>
      <c r="J116" s="65">
        <f t="shared" si="36"/>
        <v>9.8783594621879836</v>
      </c>
      <c r="K116" s="65">
        <f t="shared" si="36"/>
        <v>9.8783594621879836</v>
      </c>
      <c r="L116" s="65">
        <f t="shared" si="36"/>
        <v>9.8783594621879836</v>
      </c>
      <c r="M116" s="65">
        <f t="shared" si="36"/>
        <v>9.8783594621879836</v>
      </c>
      <c r="N116" s="65">
        <f t="shared" si="36"/>
        <v>9.8783594621879836</v>
      </c>
      <c r="O116" s="65">
        <f t="shared" si="36"/>
        <v>9.8783594621879836</v>
      </c>
      <c r="P116" s="65">
        <f t="shared" si="36"/>
        <v>9.8783594621879836</v>
      </c>
      <c r="Q116" s="65">
        <f t="shared" si="36"/>
        <v>9.8783594621879836</v>
      </c>
      <c r="R116" s="65">
        <f t="shared" si="36"/>
        <v>9.8783594621879836</v>
      </c>
      <c r="S116" s="65">
        <f t="shared" si="36"/>
        <v>9.8783594621879836</v>
      </c>
      <c r="T116" s="65">
        <f t="shared" si="36"/>
        <v>9.8783594621879836</v>
      </c>
      <c r="U116" s="65">
        <f t="shared" si="36"/>
        <v>9.8783594621879836</v>
      </c>
      <c r="V116" s="66">
        <f>SUM(B116:U116)</f>
        <v>197.56718924375963</v>
      </c>
      <c r="W116" s="65">
        <f>V116/20</f>
        <v>9.8783594621879818</v>
      </c>
    </row>
    <row r="117" spans="1:25">
      <c r="A117" s="4"/>
      <c r="B117" s="65"/>
      <c r="C117" s="65"/>
      <c r="D117" s="65"/>
      <c r="E117" s="65"/>
      <c r="F117" s="65"/>
      <c r="G117" s="65"/>
      <c r="H117" s="65"/>
      <c r="I117" s="65"/>
      <c r="J117" s="65"/>
      <c r="K117" s="65"/>
      <c r="L117" s="65"/>
      <c r="M117" s="65"/>
      <c r="N117" s="65"/>
      <c r="O117" s="65"/>
      <c r="P117" s="65"/>
      <c r="Q117" s="65"/>
      <c r="R117" s="65"/>
      <c r="S117" s="65"/>
      <c r="T117" s="65"/>
      <c r="U117" s="65"/>
      <c r="V117" s="66"/>
      <c r="W117" s="65"/>
    </row>
    <row r="118" spans="1:25">
      <c r="A118" s="62" t="s">
        <v>8</v>
      </c>
      <c r="B118" s="65">
        <f t="shared" ref="B118:U118" si="37">B114</f>
        <v>0</v>
      </c>
      <c r="C118" s="65">
        <f t="shared" si="37"/>
        <v>0</v>
      </c>
      <c r="D118" s="65">
        <f t="shared" si="37"/>
        <v>0</v>
      </c>
      <c r="E118" s="65">
        <f t="shared" si="37"/>
        <v>0</v>
      </c>
      <c r="F118" s="65">
        <f t="shared" si="37"/>
        <v>0</v>
      </c>
      <c r="G118" s="65">
        <f t="shared" si="37"/>
        <v>0</v>
      </c>
      <c r="H118" s="65">
        <f t="shared" si="37"/>
        <v>0</v>
      </c>
      <c r="I118" s="65">
        <f t="shared" si="37"/>
        <v>0</v>
      </c>
      <c r="J118" s="65">
        <f t="shared" si="37"/>
        <v>0</v>
      </c>
      <c r="K118" s="65">
        <f t="shared" si="37"/>
        <v>0</v>
      </c>
      <c r="L118" s="65">
        <f t="shared" si="37"/>
        <v>0</v>
      </c>
      <c r="M118" s="65">
        <f t="shared" si="37"/>
        <v>0</v>
      </c>
      <c r="N118" s="65">
        <f t="shared" si="37"/>
        <v>0</v>
      </c>
      <c r="O118" s="65">
        <f t="shared" si="37"/>
        <v>0</v>
      </c>
      <c r="P118" s="65">
        <f t="shared" si="37"/>
        <v>0</v>
      </c>
      <c r="Q118" s="65">
        <f t="shared" si="37"/>
        <v>0</v>
      </c>
      <c r="R118" s="65">
        <f t="shared" si="37"/>
        <v>0</v>
      </c>
      <c r="S118" s="65">
        <f t="shared" si="37"/>
        <v>0</v>
      </c>
      <c r="T118" s="65">
        <f t="shared" si="37"/>
        <v>0</v>
      </c>
      <c r="U118" s="65">
        <f t="shared" si="37"/>
        <v>0</v>
      </c>
      <c r="V118" s="66">
        <f t="shared" ref="V118:V120" si="38">SUM(B118:U118)</f>
        <v>0</v>
      </c>
      <c r="W118" s="65">
        <f t="shared" ref="W118:W120" si="39">V118/20</f>
        <v>0</v>
      </c>
    </row>
    <row r="119" spans="1:25">
      <c r="A119" s="62" t="s">
        <v>9</v>
      </c>
      <c r="B119" s="65">
        <f t="shared" ref="B119:U119" si="40">B116</f>
        <v>9.8783594621879836</v>
      </c>
      <c r="C119" s="65">
        <f t="shared" si="40"/>
        <v>9.8783594621879836</v>
      </c>
      <c r="D119" s="65">
        <f t="shared" si="40"/>
        <v>9.8783594621879836</v>
      </c>
      <c r="E119" s="65">
        <f t="shared" si="40"/>
        <v>9.8783594621879836</v>
      </c>
      <c r="F119" s="65">
        <f t="shared" si="40"/>
        <v>9.8783594621879836</v>
      </c>
      <c r="G119" s="65">
        <f t="shared" si="40"/>
        <v>9.8783594621879836</v>
      </c>
      <c r="H119" s="65">
        <f t="shared" si="40"/>
        <v>9.8783594621879836</v>
      </c>
      <c r="I119" s="65">
        <f t="shared" si="40"/>
        <v>9.8783594621879836</v>
      </c>
      <c r="J119" s="65">
        <f t="shared" si="40"/>
        <v>9.8783594621879836</v>
      </c>
      <c r="K119" s="65">
        <f t="shared" si="40"/>
        <v>9.8783594621879836</v>
      </c>
      <c r="L119" s="65">
        <f t="shared" si="40"/>
        <v>9.8783594621879836</v>
      </c>
      <c r="M119" s="65">
        <f t="shared" si="40"/>
        <v>9.8783594621879836</v>
      </c>
      <c r="N119" s="65">
        <f t="shared" si="40"/>
        <v>9.8783594621879836</v>
      </c>
      <c r="O119" s="65">
        <f t="shared" si="40"/>
        <v>9.8783594621879836</v>
      </c>
      <c r="P119" s="65">
        <f t="shared" si="40"/>
        <v>9.8783594621879836</v>
      </c>
      <c r="Q119" s="65">
        <f t="shared" si="40"/>
        <v>9.8783594621879836</v>
      </c>
      <c r="R119" s="65">
        <f t="shared" si="40"/>
        <v>9.8783594621879836</v>
      </c>
      <c r="S119" s="65">
        <f t="shared" si="40"/>
        <v>9.8783594621879836</v>
      </c>
      <c r="T119" s="65">
        <f t="shared" si="40"/>
        <v>9.8783594621879836</v>
      </c>
      <c r="U119" s="65">
        <f t="shared" si="40"/>
        <v>9.8783594621879836</v>
      </c>
      <c r="V119" s="66">
        <f t="shared" si="38"/>
        <v>197.56718924375963</v>
      </c>
      <c r="W119" s="65">
        <f t="shared" si="39"/>
        <v>9.8783594621879818</v>
      </c>
    </row>
    <row r="120" spans="1:25">
      <c r="A120" s="2" t="s">
        <v>7</v>
      </c>
      <c r="B120" s="3">
        <f>B119+B118</f>
        <v>9.8783594621879836</v>
      </c>
      <c r="C120" s="3">
        <f t="shared" ref="C120:U120" si="41">C119+C118</f>
        <v>9.8783594621879836</v>
      </c>
      <c r="D120" s="3">
        <f t="shared" si="41"/>
        <v>9.8783594621879836</v>
      </c>
      <c r="E120" s="3">
        <f t="shared" si="41"/>
        <v>9.8783594621879836</v>
      </c>
      <c r="F120" s="3">
        <f t="shared" si="41"/>
        <v>9.8783594621879836</v>
      </c>
      <c r="G120" s="3">
        <f t="shared" si="41"/>
        <v>9.8783594621879836</v>
      </c>
      <c r="H120" s="3">
        <f t="shared" si="41"/>
        <v>9.8783594621879836</v>
      </c>
      <c r="I120" s="3">
        <f t="shared" si="41"/>
        <v>9.8783594621879836</v>
      </c>
      <c r="J120" s="3">
        <f t="shared" si="41"/>
        <v>9.8783594621879836</v>
      </c>
      <c r="K120" s="3">
        <f t="shared" si="41"/>
        <v>9.8783594621879836</v>
      </c>
      <c r="L120" s="3">
        <f t="shared" si="41"/>
        <v>9.8783594621879836</v>
      </c>
      <c r="M120" s="3">
        <f t="shared" si="41"/>
        <v>9.8783594621879836</v>
      </c>
      <c r="N120" s="3">
        <f t="shared" si="41"/>
        <v>9.8783594621879836</v>
      </c>
      <c r="O120" s="3">
        <f t="shared" si="41"/>
        <v>9.8783594621879836</v>
      </c>
      <c r="P120" s="3">
        <f t="shared" si="41"/>
        <v>9.8783594621879836</v>
      </c>
      <c r="Q120" s="3">
        <f t="shared" si="41"/>
        <v>9.8783594621879836</v>
      </c>
      <c r="R120" s="3">
        <f t="shared" si="41"/>
        <v>9.8783594621879836</v>
      </c>
      <c r="S120" s="3">
        <f t="shared" si="41"/>
        <v>9.8783594621879836</v>
      </c>
      <c r="T120" s="3">
        <f t="shared" si="41"/>
        <v>9.8783594621879836</v>
      </c>
      <c r="U120" s="3">
        <f t="shared" si="41"/>
        <v>9.8783594621879836</v>
      </c>
      <c r="V120" s="53">
        <f t="shared" si="38"/>
        <v>197.56718924375963</v>
      </c>
      <c r="W120" s="3">
        <f t="shared" si="39"/>
        <v>9.8783594621879818</v>
      </c>
    </row>
    <row r="121" spans="1:25">
      <c r="A121" s="2" t="s">
        <v>10</v>
      </c>
      <c r="B121" s="69" t="s">
        <v>11</v>
      </c>
      <c r="C121" s="69" t="s">
        <v>11</v>
      </c>
      <c r="D121" s="69" t="s">
        <v>11</v>
      </c>
      <c r="E121" s="69" t="s">
        <v>11</v>
      </c>
      <c r="F121" s="69" t="s">
        <v>11</v>
      </c>
      <c r="G121" s="69" t="s">
        <v>11</v>
      </c>
      <c r="H121" s="69" t="s">
        <v>11</v>
      </c>
      <c r="I121" s="69" t="s">
        <v>11</v>
      </c>
      <c r="J121" s="69" t="s">
        <v>11</v>
      </c>
      <c r="K121" s="69" t="s">
        <v>11</v>
      </c>
      <c r="L121" s="69" t="s">
        <v>11</v>
      </c>
      <c r="M121" s="69" t="s">
        <v>11</v>
      </c>
      <c r="N121" s="69" t="s">
        <v>11</v>
      </c>
      <c r="O121" s="69" t="s">
        <v>11</v>
      </c>
      <c r="P121" s="69" t="s">
        <v>11</v>
      </c>
      <c r="Q121" s="69" t="s">
        <v>11</v>
      </c>
      <c r="R121" s="69" t="s">
        <v>11</v>
      </c>
      <c r="S121" s="69" t="s">
        <v>11</v>
      </c>
      <c r="T121" s="69" t="s">
        <v>11</v>
      </c>
      <c r="U121" s="69" t="s">
        <v>11</v>
      </c>
      <c r="V121" s="53">
        <f>NPV(3.5%,B120:U120)</f>
        <v>140.39522863827227</v>
      </c>
      <c r="W121" s="69" t="s">
        <v>11</v>
      </c>
    </row>
    <row r="122" spans="1:25">
      <c r="A122" s="2"/>
      <c r="B122" s="69"/>
      <c r="C122" s="69"/>
      <c r="D122" s="69"/>
      <c r="E122" s="69"/>
      <c r="F122" s="69"/>
      <c r="G122" s="69"/>
      <c r="H122" s="69"/>
      <c r="I122" s="69"/>
      <c r="J122" s="69"/>
      <c r="K122" s="69"/>
      <c r="L122" s="69"/>
      <c r="M122" s="69"/>
      <c r="N122" s="69"/>
      <c r="O122" s="69"/>
      <c r="P122" s="69"/>
      <c r="Q122" s="69"/>
      <c r="R122" s="69"/>
      <c r="S122" s="69"/>
      <c r="T122" s="69"/>
      <c r="U122" s="69"/>
      <c r="V122" s="3"/>
      <c r="W122" s="69"/>
    </row>
    <row r="123" spans="1:25" ht="13.5" thickBot="1">
      <c r="A123" s="62"/>
      <c r="B123" s="62"/>
      <c r="C123" s="62"/>
      <c r="D123" s="62"/>
      <c r="E123" s="62"/>
      <c r="F123" s="62"/>
      <c r="G123" s="62"/>
      <c r="H123" s="62"/>
      <c r="I123" s="62"/>
      <c r="J123" s="62"/>
      <c r="K123" s="62"/>
      <c r="L123" s="62"/>
      <c r="M123" s="62"/>
      <c r="N123" s="62"/>
      <c r="O123" s="62"/>
      <c r="P123" s="62"/>
      <c r="Q123" s="62"/>
      <c r="R123" s="62"/>
      <c r="S123" s="62"/>
      <c r="T123" s="62"/>
      <c r="U123" s="62"/>
      <c r="V123" s="62"/>
      <c r="W123" s="62"/>
    </row>
    <row r="124" spans="1:25" ht="21" customHeight="1">
      <c r="A124" s="199" t="s">
        <v>73</v>
      </c>
      <c r="B124" s="199"/>
      <c r="C124" s="199"/>
      <c r="D124" s="199"/>
      <c r="E124" s="199"/>
      <c r="F124" s="199"/>
      <c r="G124" s="199"/>
      <c r="H124" s="199"/>
      <c r="I124" s="199"/>
      <c r="J124" s="199"/>
      <c r="K124" s="199"/>
      <c r="L124" s="199"/>
      <c r="M124" s="199"/>
      <c r="N124" s="199"/>
      <c r="O124" s="199"/>
      <c r="P124" s="199"/>
      <c r="Q124" s="199"/>
      <c r="R124" s="199"/>
      <c r="S124" s="199"/>
      <c r="T124" s="199"/>
      <c r="U124" s="199"/>
      <c r="V124" s="199"/>
      <c r="W124" s="199"/>
      <c r="X124" s="7"/>
      <c r="Y124" s="70"/>
    </row>
    <row r="125" spans="1:25">
      <c r="A125" s="57" t="s">
        <v>2</v>
      </c>
      <c r="B125" s="44">
        <v>2013</v>
      </c>
      <c r="C125" s="44">
        <v>2014</v>
      </c>
      <c r="D125" s="44">
        <v>2015</v>
      </c>
      <c r="E125" s="44">
        <v>2016</v>
      </c>
      <c r="F125" s="44">
        <v>2017</v>
      </c>
      <c r="G125" s="44">
        <v>2018</v>
      </c>
      <c r="H125" s="44">
        <v>2019</v>
      </c>
      <c r="I125" s="44">
        <v>2020</v>
      </c>
      <c r="J125" s="44">
        <v>2021</v>
      </c>
      <c r="K125" s="44">
        <v>2022</v>
      </c>
      <c r="L125" s="44">
        <v>2023</v>
      </c>
      <c r="M125" s="44">
        <v>2024</v>
      </c>
      <c r="N125" s="44">
        <v>2025</v>
      </c>
      <c r="O125" s="44">
        <v>2026</v>
      </c>
      <c r="P125" s="44">
        <v>2027</v>
      </c>
      <c r="Q125" s="44">
        <v>2028</v>
      </c>
      <c r="R125" s="44">
        <v>2029</v>
      </c>
      <c r="S125" s="44">
        <v>2030</v>
      </c>
      <c r="T125" s="44">
        <v>2031</v>
      </c>
      <c r="U125" s="44">
        <v>2032</v>
      </c>
      <c r="V125" s="193" t="s">
        <v>3</v>
      </c>
      <c r="W125" s="195" t="s">
        <v>74</v>
      </c>
    </row>
    <row r="126" spans="1:25">
      <c r="A126" s="58" t="s">
        <v>72</v>
      </c>
      <c r="B126" s="46">
        <v>1</v>
      </c>
      <c r="C126" s="46">
        <v>2</v>
      </c>
      <c r="D126" s="46">
        <v>3</v>
      </c>
      <c r="E126" s="46">
        <v>4</v>
      </c>
      <c r="F126" s="46">
        <v>5</v>
      </c>
      <c r="G126" s="46">
        <v>6</v>
      </c>
      <c r="H126" s="46">
        <v>7</v>
      </c>
      <c r="I126" s="46">
        <v>8</v>
      </c>
      <c r="J126" s="46">
        <v>9</v>
      </c>
      <c r="K126" s="46">
        <v>10</v>
      </c>
      <c r="L126" s="46">
        <v>11</v>
      </c>
      <c r="M126" s="46">
        <v>12</v>
      </c>
      <c r="N126" s="46">
        <v>13</v>
      </c>
      <c r="O126" s="46">
        <v>14</v>
      </c>
      <c r="P126" s="46">
        <v>15</v>
      </c>
      <c r="Q126" s="46">
        <v>16</v>
      </c>
      <c r="R126" s="46">
        <v>17</v>
      </c>
      <c r="S126" s="46">
        <v>18</v>
      </c>
      <c r="T126" s="46">
        <v>19</v>
      </c>
      <c r="U126" s="46">
        <v>20</v>
      </c>
      <c r="V126" s="194"/>
      <c r="W126" s="196"/>
    </row>
    <row r="127" spans="1:25">
      <c r="A127" s="49" t="s">
        <v>71</v>
      </c>
      <c r="B127" s="62"/>
      <c r="C127" s="62"/>
      <c r="D127" s="62"/>
      <c r="E127" s="62"/>
      <c r="F127" s="62"/>
      <c r="G127" s="62"/>
      <c r="H127" s="62"/>
      <c r="I127" s="62"/>
      <c r="J127" s="62"/>
      <c r="K127" s="62"/>
      <c r="L127" s="62"/>
      <c r="M127" s="62"/>
      <c r="N127" s="62"/>
      <c r="O127" s="62"/>
      <c r="P127" s="62"/>
      <c r="Q127" s="62"/>
      <c r="R127" s="62"/>
      <c r="S127" s="62"/>
      <c r="T127" s="62"/>
      <c r="U127" s="62"/>
      <c r="V127" s="64"/>
      <c r="W127" s="71"/>
    </row>
    <row r="128" spans="1:25">
      <c r="A128" s="48" t="s">
        <v>4</v>
      </c>
      <c r="B128" s="62"/>
      <c r="C128" s="62"/>
      <c r="D128" s="62"/>
      <c r="E128" s="62"/>
      <c r="F128" s="62"/>
      <c r="G128" s="62"/>
      <c r="H128" s="62"/>
      <c r="I128" s="62"/>
      <c r="J128" s="62"/>
      <c r="K128" s="62"/>
      <c r="L128" s="62"/>
      <c r="M128" s="62"/>
      <c r="N128" s="62"/>
      <c r="O128" s="62"/>
      <c r="P128" s="62"/>
      <c r="Q128" s="62"/>
      <c r="R128" s="62"/>
      <c r="S128" s="62"/>
      <c r="T128" s="62"/>
      <c r="U128" s="62"/>
      <c r="V128" s="64"/>
      <c r="W128" s="71"/>
    </row>
    <row r="129" spans="1:24">
      <c r="A129" s="64" t="s">
        <v>65</v>
      </c>
      <c r="B129" s="65">
        <v>0</v>
      </c>
      <c r="C129" s="65">
        <v>0</v>
      </c>
      <c r="D129" s="65">
        <v>0</v>
      </c>
      <c r="E129" s="65">
        <v>0</v>
      </c>
      <c r="F129" s="65">
        <v>0</v>
      </c>
      <c r="G129" s="65">
        <v>0</v>
      </c>
      <c r="H129" s="65">
        <v>0</v>
      </c>
      <c r="I129" s="65">
        <v>0</v>
      </c>
      <c r="J129" s="65">
        <v>0</v>
      </c>
      <c r="K129" s="65">
        <v>0</v>
      </c>
      <c r="L129" s="65">
        <v>0</v>
      </c>
      <c r="M129" s="65">
        <v>0</v>
      </c>
      <c r="N129" s="65">
        <v>0</v>
      </c>
      <c r="O129" s="65">
        <v>0</v>
      </c>
      <c r="P129" s="65">
        <v>0</v>
      </c>
      <c r="Q129" s="65">
        <v>0</v>
      </c>
      <c r="R129" s="65">
        <v>0</v>
      </c>
      <c r="S129" s="65">
        <v>0</v>
      </c>
      <c r="T129" s="65">
        <v>0</v>
      </c>
      <c r="U129" s="65">
        <v>0</v>
      </c>
      <c r="V129" s="66">
        <v>0</v>
      </c>
      <c r="W129" s="72">
        <v>0</v>
      </c>
    </row>
    <row r="130" spans="1:24">
      <c r="A130" s="48" t="s">
        <v>5</v>
      </c>
      <c r="B130" s="65"/>
      <c r="C130" s="65"/>
      <c r="D130" s="65"/>
      <c r="E130" s="65"/>
      <c r="F130" s="65"/>
      <c r="G130" s="65"/>
      <c r="H130" s="65"/>
      <c r="I130" s="65"/>
      <c r="J130" s="65"/>
      <c r="K130" s="65"/>
      <c r="L130" s="65"/>
      <c r="M130" s="65"/>
      <c r="N130" s="65"/>
      <c r="O130" s="65"/>
      <c r="P130" s="65"/>
      <c r="Q130" s="65"/>
      <c r="R130" s="65"/>
      <c r="S130" s="65"/>
      <c r="T130" s="65"/>
      <c r="U130" s="65"/>
      <c r="V130" s="66"/>
      <c r="W130" s="72"/>
    </row>
    <row r="131" spans="1:24">
      <c r="A131" s="64" t="s">
        <v>6</v>
      </c>
      <c r="B131" s="65">
        <f>'2. Balanced Seas rMCZ Impacts'!$M$24</f>
        <v>1.3728083997387179</v>
      </c>
      <c r="C131" s="65">
        <f>'2. Balanced Seas rMCZ Impacts'!$M$24</f>
        <v>1.3728083997387179</v>
      </c>
      <c r="D131" s="65">
        <f>'2. Balanced Seas rMCZ Impacts'!$M$24</f>
        <v>1.3728083997387179</v>
      </c>
      <c r="E131" s="65">
        <f>'2. Balanced Seas rMCZ Impacts'!$M$24</f>
        <v>1.3728083997387179</v>
      </c>
      <c r="F131" s="65">
        <f>'2. Balanced Seas rMCZ Impacts'!$M$24</f>
        <v>1.3728083997387179</v>
      </c>
      <c r="G131" s="65">
        <f>'2. Balanced Seas rMCZ Impacts'!$M$24</f>
        <v>1.3728083997387179</v>
      </c>
      <c r="H131" s="65">
        <f>'2. Balanced Seas rMCZ Impacts'!$M$24</f>
        <v>1.3728083997387179</v>
      </c>
      <c r="I131" s="65">
        <f>'2. Balanced Seas rMCZ Impacts'!$M$24</f>
        <v>1.3728083997387179</v>
      </c>
      <c r="J131" s="65">
        <f>'2. Balanced Seas rMCZ Impacts'!$M$24</f>
        <v>1.3728083997387179</v>
      </c>
      <c r="K131" s="65">
        <f>'2. Balanced Seas rMCZ Impacts'!$M$24</f>
        <v>1.3728083997387179</v>
      </c>
      <c r="L131" s="65">
        <f>'2. Balanced Seas rMCZ Impacts'!$M$24</f>
        <v>1.3728083997387179</v>
      </c>
      <c r="M131" s="65">
        <f>'2. Balanced Seas rMCZ Impacts'!$M$24</f>
        <v>1.3728083997387179</v>
      </c>
      <c r="N131" s="65">
        <f>'2. Balanced Seas rMCZ Impacts'!$M$24</f>
        <v>1.3728083997387179</v>
      </c>
      <c r="O131" s="65">
        <f>'2. Balanced Seas rMCZ Impacts'!$M$24</f>
        <v>1.3728083997387179</v>
      </c>
      <c r="P131" s="65">
        <f>'2. Balanced Seas rMCZ Impacts'!$M$24</f>
        <v>1.3728083997387179</v>
      </c>
      <c r="Q131" s="65">
        <f>'2. Balanced Seas rMCZ Impacts'!$M$24</f>
        <v>1.3728083997387179</v>
      </c>
      <c r="R131" s="65">
        <f>'2. Balanced Seas rMCZ Impacts'!$M$24</f>
        <v>1.3728083997387179</v>
      </c>
      <c r="S131" s="65">
        <f>'2. Balanced Seas rMCZ Impacts'!$M$24</f>
        <v>1.3728083997387179</v>
      </c>
      <c r="T131" s="65">
        <f>'2. Balanced Seas rMCZ Impacts'!$M$24</f>
        <v>1.3728083997387179</v>
      </c>
      <c r="U131" s="65">
        <f>'2. Balanced Seas rMCZ Impacts'!$M$24</f>
        <v>1.3728083997387179</v>
      </c>
      <c r="V131" s="66">
        <f>SUM(B131:U131)</f>
        <v>27.456167994774372</v>
      </c>
      <c r="W131" s="72">
        <f>V131/20</f>
        <v>1.3728083997387186</v>
      </c>
    </row>
    <row r="132" spans="1:24">
      <c r="A132" s="48"/>
      <c r="B132" s="65"/>
      <c r="C132" s="65"/>
      <c r="D132" s="65"/>
      <c r="E132" s="65"/>
      <c r="F132" s="65"/>
      <c r="G132" s="65"/>
      <c r="H132" s="65"/>
      <c r="I132" s="65"/>
      <c r="J132" s="65"/>
      <c r="K132" s="65"/>
      <c r="L132" s="65"/>
      <c r="M132" s="65"/>
      <c r="N132" s="65"/>
      <c r="O132" s="65"/>
      <c r="P132" s="65"/>
      <c r="Q132" s="65"/>
      <c r="R132" s="65"/>
      <c r="S132" s="65"/>
      <c r="T132" s="65"/>
      <c r="U132" s="65"/>
      <c r="V132" s="66"/>
      <c r="W132" s="72"/>
    </row>
    <row r="133" spans="1:24">
      <c r="A133" s="64" t="s">
        <v>8</v>
      </c>
      <c r="B133" s="65">
        <v>0</v>
      </c>
      <c r="C133" s="65">
        <v>0</v>
      </c>
      <c r="D133" s="65">
        <v>0</v>
      </c>
      <c r="E133" s="65">
        <v>0</v>
      </c>
      <c r="F133" s="65">
        <v>0</v>
      </c>
      <c r="G133" s="65">
        <v>0</v>
      </c>
      <c r="H133" s="65">
        <v>0</v>
      </c>
      <c r="I133" s="65">
        <v>0</v>
      </c>
      <c r="J133" s="65">
        <v>0</v>
      </c>
      <c r="K133" s="65">
        <v>0</v>
      </c>
      <c r="L133" s="65">
        <v>0</v>
      </c>
      <c r="M133" s="65">
        <v>0</v>
      </c>
      <c r="N133" s="65">
        <v>0</v>
      </c>
      <c r="O133" s="65">
        <v>0</v>
      </c>
      <c r="P133" s="65">
        <v>0</v>
      </c>
      <c r="Q133" s="65">
        <v>0</v>
      </c>
      <c r="R133" s="65">
        <v>0</v>
      </c>
      <c r="S133" s="65">
        <v>0</v>
      </c>
      <c r="T133" s="65">
        <v>0</v>
      </c>
      <c r="U133" s="65">
        <v>0</v>
      </c>
      <c r="V133" s="66">
        <v>0</v>
      </c>
      <c r="W133" s="72">
        <v>0</v>
      </c>
    </row>
    <row r="134" spans="1:24">
      <c r="A134" s="64" t="s">
        <v>9</v>
      </c>
      <c r="B134" s="65">
        <f>B131</f>
        <v>1.3728083997387179</v>
      </c>
      <c r="C134" s="65">
        <f t="shared" ref="C134:U134" si="42">C131</f>
        <v>1.3728083997387179</v>
      </c>
      <c r="D134" s="65">
        <f t="shared" si="42"/>
        <v>1.3728083997387179</v>
      </c>
      <c r="E134" s="65">
        <f t="shared" si="42"/>
        <v>1.3728083997387179</v>
      </c>
      <c r="F134" s="65">
        <f t="shared" si="42"/>
        <v>1.3728083997387179</v>
      </c>
      <c r="G134" s="65">
        <f t="shared" si="42"/>
        <v>1.3728083997387179</v>
      </c>
      <c r="H134" s="65">
        <f t="shared" si="42"/>
        <v>1.3728083997387179</v>
      </c>
      <c r="I134" s="65">
        <f t="shared" si="42"/>
        <v>1.3728083997387179</v>
      </c>
      <c r="J134" s="65">
        <f t="shared" si="42"/>
        <v>1.3728083997387179</v>
      </c>
      <c r="K134" s="65">
        <f t="shared" si="42"/>
        <v>1.3728083997387179</v>
      </c>
      <c r="L134" s="65">
        <f t="shared" si="42"/>
        <v>1.3728083997387179</v>
      </c>
      <c r="M134" s="65">
        <f t="shared" si="42"/>
        <v>1.3728083997387179</v>
      </c>
      <c r="N134" s="65">
        <f t="shared" si="42"/>
        <v>1.3728083997387179</v>
      </c>
      <c r="O134" s="65">
        <f t="shared" si="42"/>
        <v>1.3728083997387179</v>
      </c>
      <c r="P134" s="65">
        <f t="shared" si="42"/>
        <v>1.3728083997387179</v>
      </c>
      <c r="Q134" s="65">
        <f t="shared" si="42"/>
        <v>1.3728083997387179</v>
      </c>
      <c r="R134" s="65">
        <f t="shared" si="42"/>
        <v>1.3728083997387179</v>
      </c>
      <c r="S134" s="65">
        <f t="shared" si="42"/>
        <v>1.3728083997387179</v>
      </c>
      <c r="T134" s="65">
        <f t="shared" si="42"/>
        <v>1.3728083997387179</v>
      </c>
      <c r="U134" s="65">
        <f t="shared" si="42"/>
        <v>1.3728083997387179</v>
      </c>
      <c r="V134" s="66">
        <f>SUM(B134:U134)</f>
        <v>27.456167994774372</v>
      </c>
      <c r="W134" s="72">
        <f>V134/20</f>
        <v>1.3728083997387186</v>
      </c>
    </row>
    <row r="135" spans="1:24">
      <c r="A135" s="49" t="s">
        <v>7</v>
      </c>
      <c r="B135" s="3">
        <f>B133+B134</f>
        <v>1.3728083997387179</v>
      </c>
      <c r="C135" s="3">
        <f t="shared" ref="C135:U135" si="43">C133+C134</f>
        <v>1.3728083997387179</v>
      </c>
      <c r="D135" s="3">
        <f t="shared" si="43"/>
        <v>1.3728083997387179</v>
      </c>
      <c r="E135" s="3">
        <f t="shared" si="43"/>
        <v>1.3728083997387179</v>
      </c>
      <c r="F135" s="3">
        <f t="shared" si="43"/>
        <v>1.3728083997387179</v>
      </c>
      <c r="G135" s="3">
        <f t="shared" si="43"/>
        <v>1.3728083997387179</v>
      </c>
      <c r="H135" s="3">
        <f t="shared" si="43"/>
        <v>1.3728083997387179</v>
      </c>
      <c r="I135" s="3">
        <f t="shared" si="43"/>
        <v>1.3728083997387179</v>
      </c>
      <c r="J135" s="3">
        <f t="shared" si="43"/>
        <v>1.3728083997387179</v>
      </c>
      <c r="K135" s="3">
        <f t="shared" si="43"/>
        <v>1.3728083997387179</v>
      </c>
      <c r="L135" s="3">
        <f t="shared" si="43"/>
        <v>1.3728083997387179</v>
      </c>
      <c r="M135" s="3">
        <f t="shared" si="43"/>
        <v>1.3728083997387179</v>
      </c>
      <c r="N135" s="3">
        <f t="shared" si="43"/>
        <v>1.3728083997387179</v>
      </c>
      <c r="O135" s="3">
        <f t="shared" si="43"/>
        <v>1.3728083997387179</v>
      </c>
      <c r="P135" s="3">
        <f t="shared" si="43"/>
        <v>1.3728083997387179</v>
      </c>
      <c r="Q135" s="3">
        <f t="shared" si="43"/>
        <v>1.3728083997387179</v>
      </c>
      <c r="R135" s="3">
        <f t="shared" si="43"/>
        <v>1.3728083997387179</v>
      </c>
      <c r="S135" s="3">
        <f t="shared" si="43"/>
        <v>1.3728083997387179</v>
      </c>
      <c r="T135" s="3">
        <f t="shared" si="43"/>
        <v>1.3728083997387179</v>
      </c>
      <c r="U135" s="3">
        <f t="shared" si="43"/>
        <v>1.3728083997387179</v>
      </c>
      <c r="V135" s="53">
        <f>SUM(B135:U135)</f>
        <v>27.456167994774372</v>
      </c>
      <c r="W135" s="50">
        <f>V135/20</f>
        <v>1.3728083997387186</v>
      </c>
    </row>
    <row r="136" spans="1:24">
      <c r="A136" s="49" t="s">
        <v>10</v>
      </c>
      <c r="B136" s="69" t="s">
        <v>11</v>
      </c>
      <c r="C136" s="69" t="s">
        <v>11</v>
      </c>
      <c r="D136" s="69" t="s">
        <v>11</v>
      </c>
      <c r="E136" s="69" t="s">
        <v>11</v>
      </c>
      <c r="F136" s="69" t="s">
        <v>11</v>
      </c>
      <c r="G136" s="69" t="s">
        <v>11</v>
      </c>
      <c r="H136" s="69" t="s">
        <v>11</v>
      </c>
      <c r="I136" s="69" t="s">
        <v>11</v>
      </c>
      <c r="J136" s="69" t="s">
        <v>11</v>
      </c>
      <c r="K136" s="69" t="s">
        <v>11</v>
      </c>
      <c r="L136" s="69" t="s">
        <v>11</v>
      </c>
      <c r="M136" s="69" t="s">
        <v>11</v>
      </c>
      <c r="N136" s="69" t="s">
        <v>11</v>
      </c>
      <c r="O136" s="69" t="s">
        <v>11</v>
      </c>
      <c r="P136" s="69" t="s">
        <v>11</v>
      </c>
      <c r="Q136" s="69" t="s">
        <v>11</v>
      </c>
      <c r="R136" s="69" t="s">
        <v>11</v>
      </c>
      <c r="S136" s="69" t="s">
        <v>11</v>
      </c>
      <c r="T136" s="69" t="s">
        <v>11</v>
      </c>
      <c r="U136" s="69" t="s">
        <v>11</v>
      </c>
      <c r="V136" s="53">
        <f>NPV(3.5%,B135:U135)</f>
        <v>19.510906633394406</v>
      </c>
      <c r="W136" s="73" t="s">
        <v>11</v>
      </c>
    </row>
    <row r="137" spans="1:24">
      <c r="A137" s="51"/>
      <c r="B137" s="40"/>
      <c r="C137" s="40"/>
      <c r="D137" s="40"/>
      <c r="E137" s="40"/>
      <c r="F137" s="40"/>
      <c r="G137" s="40"/>
      <c r="H137" s="40"/>
      <c r="I137" s="40"/>
      <c r="J137" s="40"/>
      <c r="K137" s="40"/>
      <c r="L137" s="40"/>
      <c r="M137" s="40"/>
      <c r="N137" s="40"/>
      <c r="O137" s="40"/>
      <c r="P137" s="40"/>
      <c r="Q137" s="40"/>
      <c r="R137" s="40"/>
      <c r="S137" s="40"/>
      <c r="T137" s="40"/>
      <c r="U137" s="40"/>
      <c r="V137" s="54"/>
      <c r="W137" s="74"/>
    </row>
    <row r="138" spans="1:24">
      <c r="A138" s="49" t="s">
        <v>69</v>
      </c>
      <c r="B138" s="62"/>
      <c r="C138" s="62"/>
      <c r="D138" s="62"/>
      <c r="E138" s="62"/>
      <c r="F138" s="62"/>
      <c r="G138" s="62"/>
      <c r="H138" s="62"/>
      <c r="I138" s="62"/>
      <c r="J138" s="62"/>
      <c r="K138" s="62"/>
      <c r="L138" s="62"/>
      <c r="M138" s="62"/>
      <c r="N138" s="62"/>
      <c r="O138" s="62"/>
      <c r="P138" s="62"/>
      <c r="Q138" s="62"/>
      <c r="R138" s="62"/>
      <c r="S138" s="62"/>
      <c r="T138" s="62"/>
      <c r="U138" s="62"/>
      <c r="V138" s="64"/>
      <c r="W138" s="71"/>
      <c r="X138" s="68"/>
    </row>
    <row r="139" spans="1:24">
      <c r="A139" s="48" t="s">
        <v>4</v>
      </c>
      <c r="B139" s="62"/>
      <c r="C139" s="62"/>
      <c r="D139" s="62"/>
      <c r="E139" s="62"/>
      <c r="F139" s="62"/>
      <c r="G139" s="62"/>
      <c r="H139" s="62"/>
      <c r="I139" s="62"/>
      <c r="J139" s="62"/>
      <c r="K139" s="62"/>
      <c r="L139" s="62"/>
      <c r="M139" s="62"/>
      <c r="N139" s="62"/>
      <c r="O139" s="62"/>
      <c r="P139" s="62"/>
      <c r="Q139" s="62"/>
      <c r="R139" s="62"/>
      <c r="S139" s="62"/>
      <c r="T139" s="62"/>
      <c r="U139" s="62"/>
      <c r="V139" s="64"/>
      <c r="W139" s="71"/>
      <c r="X139" s="62"/>
    </row>
    <row r="140" spans="1:24">
      <c r="A140" s="64" t="s">
        <v>65</v>
      </c>
      <c r="B140" s="65">
        <v>0</v>
      </c>
      <c r="C140" s="65">
        <v>0</v>
      </c>
      <c r="D140" s="65">
        <v>0</v>
      </c>
      <c r="E140" s="65">
        <v>0</v>
      </c>
      <c r="F140" s="65">
        <v>0</v>
      </c>
      <c r="G140" s="65">
        <v>0</v>
      </c>
      <c r="H140" s="65">
        <v>0</v>
      </c>
      <c r="I140" s="65">
        <v>0</v>
      </c>
      <c r="J140" s="65">
        <v>0</v>
      </c>
      <c r="K140" s="65">
        <v>0</v>
      </c>
      <c r="L140" s="65">
        <v>0</v>
      </c>
      <c r="M140" s="65">
        <v>0</v>
      </c>
      <c r="N140" s="65">
        <v>0</v>
      </c>
      <c r="O140" s="65">
        <v>0</v>
      </c>
      <c r="P140" s="65">
        <v>0</v>
      </c>
      <c r="Q140" s="65">
        <v>0</v>
      </c>
      <c r="R140" s="65">
        <v>0</v>
      </c>
      <c r="S140" s="65">
        <v>0</v>
      </c>
      <c r="T140" s="65">
        <v>0</v>
      </c>
      <c r="U140" s="65">
        <v>0</v>
      </c>
      <c r="V140" s="66">
        <v>0</v>
      </c>
      <c r="W140" s="72">
        <v>0</v>
      </c>
    </row>
    <row r="141" spans="1:24">
      <c r="A141" s="48" t="s">
        <v>5</v>
      </c>
      <c r="B141" s="62"/>
      <c r="C141" s="62"/>
      <c r="D141" s="62"/>
      <c r="E141" s="62"/>
      <c r="F141" s="62"/>
      <c r="G141" s="62"/>
      <c r="H141" s="62"/>
      <c r="I141" s="62"/>
      <c r="J141" s="62"/>
      <c r="K141" s="62"/>
      <c r="L141" s="62"/>
      <c r="M141" s="62"/>
      <c r="N141" s="62"/>
      <c r="O141" s="62"/>
      <c r="P141" s="62"/>
      <c r="Q141" s="62"/>
      <c r="R141" s="62"/>
      <c r="S141" s="62"/>
      <c r="T141" s="62"/>
      <c r="U141" s="62"/>
      <c r="V141" s="64"/>
      <c r="W141" s="71"/>
    </row>
    <row r="142" spans="1:24">
      <c r="A142" s="64" t="s">
        <v>6</v>
      </c>
      <c r="B142" s="65">
        <f>'3.FindingSanctuary rMCZ Impacts'!$M$68</f>
        <v>3.6187604737476797</v>
      </c>
      <c r="C142" s="65">
        <f>'3.FindingSanctuary rMCZ Impacts'!$M$68</f>
        <v>3.6187604737476797</v>
      </c>
      <c r="D142" s="65">
        <f>'3.FindingSanctuary rMCZ Impacts'!$M$68</f>
        <v>3.6187604737476797</v>
      </c>
      <c r="E142" s="65">
        <f>'3.FindingSanctuary rMCZ Impacts'!$M$68</f>
        <v>3.6187604737476797</v>
      </c>
      <c r="F142" s="65">
        <f>'3.FindingSanctuary rMCZ Impacts'!$M$68</f>
        <v>3.6187604737476797</v>
      </c>
      <c r="G142" s="65">
        <f>'3.FindingSanctuary rMCZ Impacts'!$M$68</f>
        <v>3.6187604737476797</v>
      </c>
      <c r="H142" s="65">
        <f>'3.FindingSanctuary rMCZ Impacts'!$M$68</f>
        <v>3.6187604737476797</v>
      </c>
      <c r="I142" s="65">
        <f>'3.FindingSanctuary rMCZ Impacts'!$M$68</f>
        <v>3.6187604737476797</v>
      </c>
      <c r="J142" s="65">
        <f>'3.FindingSanctuary rMCZ Impacts'!$M$68</f>
        <v>3.6187604737476797</v>
      </c>
      <c r="K142" s="65">
        <f>'3.FindingSanctuary rMCZ Impacts'!$M$68</f>
        <v>3.6187604737476797</v>
      </c>
      <c r="L142" s="65">
        <f>'3.FindingSanctuary rMCZ Impacts'!$M$68</f>
        <v>3.6187604737476797</v>
      </c>
      <c r="M142" s="65">
        <f>'3.FindingSanctuary rMCZ Impacts'!$M$68</f>
        <v>3.6187604737476797</v>
      </c>
      <c r="N142" s="65">
        <f>'3.FindingSanctuary rMCZ Impacts'!$M$68</f>
        <v>3.6187604737476797</v>
      </c>
      <c r="O142" s="65">
        <f>'3.FindingSanctuary rMCZ Impacts'!$M$68</f>
        <v>3.6187604737476797</v>
      </c>
      <c r="P142" s="65">
        <f>'3.FindingSanctuary rMCZ Impacts'!$M$68</f>
        <v>3.6187604737476797</v>
      </c>
      <c r="Q142" s="65">
        <f>'3.FindingSanctuary rMCZ Impacts'!$M$68</f>
        <v>3.6187604737476797</v>
      </c>
      <c r="R142" s="65">
        <f>'3.FindingSanctuary rMCZ Impacts'!$M$68</f>
        <v>3.6187604737476797</v>
      </c>
      <c r="S142" s="65">
        <f>'3.FindingSanctuary rMCZ Impacts'!$M$68</f>
        <v>3.6187604737476797</v>
      </c>
      <c r="T142" s="65">
        <f>'3.FindingSanctuary rMCZ Impacts'!$M$68</f>
        <v>3.6187604737476797</v>
      </c>
      <c r="U142" s="65">
        <f>'3.FindingSanctuary rMCZ Impacts'!$M$68</f>
        <v>3.6187604737476797</v>
      </c>
      <c r="V142" s="66">
        <f>SUM(B142:U142)</f>
        <v>72.375209474953593</v>
      </c>
      <c r="W142" s="72">
        <f>V142/20</f>
        <v>3.6187604737476797</v>
      </c>
    </row>
    <row r="143" spans="1:24">
      <c r="A143" s="48"/>
      <c r="B143" s="62"/>
      <c r="C143" s="62"/>
      <c r="D143" s="62"/>
      <c r="E143" s="62"/>
      <c r="F143" s="62"/>
      <c r="G143" s="62"/>
      <c r="H143" s="62"/>
      <c r="I143" s="62"/>
      <c r="J143" s="62"/>
      <c r="K143" s="62"/>
      <c r="L143" s="62"/>
      <c r="M143" s="62"/>
      <c r="N143" s="62"/>
      <c r="O143" s="62"/>
      <c r="P143" s="62"/>
      <c r="Q143" s="62"/>
      <c r="R143" s="62"/>
      <c r="S143" s="62"/>
      <c r="T143" s="62"/>
      <c r="U143" s="62"/>
      <c r="V143" s="64"/>
      <c r="W143" s="71"/>
    </row>
    <row r="144" spans="1:24">
      <c r="A144" s="64" t="s">
        <v>8</v>
      </c>
      <c r="B144" s="65">
        <v>0</v>
      </c>
      <c r="C144" s="65">
        <v>0</v>
      </c>
      <c r="D144" s="65">
        <v>0</v>
      </c>
      <c r="E144" s="65">
        <v>0</v>
      </c>
      <c r="F144" s="65">
        <v>0</v>
      </c>
      <c r="G144" s="65">
        <v>0</v>
      </c>
      <c r="H144" s="65">
        <v>0</v>
      </c>
      <c r="I144" s="65">
        <v>0</v>
      </c>
      <c r="J144" s="65">
        <v>0</v>
      </c>
      <c r="K144" s="65">
        <v>0</v>
      </c>
      <c r="L144" s="65">
        <v>0</v>
      </c>
      <c r="M144" s="65">
        <v>0</v>
      </c>
      <c r="N144" s="65">
        <v>0</v>
      </c>
      <c r="O144" s="65">
        <v>0</v>
      </c>
      <c r="P144" s="65">
        <v>0</v>
      </c>
      <c r="Q144" s="65">
        <v>0</v>
      </c>
      <c r="R144" s="65">
        <v>0</v>
      </c>
      <c r="S144" s="65">
        <v>0</v>
      </c>
      <c r="T144" s="65">
        <v>0</v>
      </c>
      <c r="U144" s="65">
        <v>0</v>
      </c>
      <c r="V144" s="66">
        <v>0</v>
      </c>
      <c r="W144" s="72">
        <v>0</v>
      </c>
    </row>
    <row r="145" spans="1:23">
      <c r="A145" s="64" t="s">
        <v>9</v>
      </c>
      <c r="B145" s="65">
        <f>B142</f>
        <v>3.6187604737476797</v>
      </c>
      <c r="C145" s="65">
        <f t="shared" ref="C145:U145" si="44">C142</f>
        <v>3.6187604737476797</v>
      </c>
      <c r="D145" s="65">
        <f t="shared" si="44"/>
        <v>3.6187604737476797</v>
      </c>
      <c r="E145" s="65">
        <f t="shared" si="44"/>
        <v>3.6187604737476797</v>
      </c>
      <c r="F145" s="65">
        <f t="shared" si="44"/>
        <v>3.6187604737476797</v>
      </c>
      <c r="G145" s="65">
        <f t="shared" si="44"/>
        <v>3.6187604737476797</v>
      </c>
      <c r="H145" s="65">
        <f t="shared" si="44"/>
        <v>3.6187604737476797</v>
      </c>
      <c r="I145" s="65">
        <f t="shared" si="44"/>
        <v>3.6187604737476797</v>
      </c>
      <c r="J145" s="65">
        <f t="shared" si="44"/>
        <v>3.6187604737476797</v>
      </c>
      <c r="K145" s="65">
        <f t="shared" si="44"/>
        <v>3.6187604737476797</v>
      </c>
      <c r="L145" s="65">
        <f t="shared" si="44"/>
        <v>3.6187604737476797</v>
      </c>
      <c r="M145" s="65">
        <f t="shared" si="44"/>
        <v>3.6187604737476797</v>
      </c>
      <c r="N145" s="65">
        <f t="shared" si="44"/>
        <v>3.6187604737476797</v>
      </c>
      <c r="O145" s="65">
        <f t="shared" si="44"/>
        <v>3.6187604737476797</v>
      </c>
      <c r="P145" s="65">
        <f t="shared" si="44"/>
        <v>3.6187604737476797</v>
      </c>
      <c r="Q145" s="65">
        <f t="shared" si="44"/>
        <v>3.6187604737476797</v>
      </c>
      <c r="R145" s="65">
        <f t="shared" si="44"/>
        <v>3.6187604737476797</v>
      </c>
      <c r="S145" s="65">
        <f t="shared" si="44"/>
        <v>3.6187604737476797</v>
      </c>
      <c r="T145" s="65">
        <f t="shared" si="44"/>
        <v>3.6187604737476797</v>
      </c>
      <c r="U145" s="65">
        <f t="shared" si="44"/>
        <v>3.6187604737476797</v>
      </c>
      <c r="V145" s="66">
        <f>SUM(B145:U145)</f>
        <v>72.375209474953593</v>
      </c>
      <c r="W145" s="72">
        <f>V145/20</f>
        <v>3.6187604737476797</v>
      </c>
    </row>
    <row r="146" spans="1:23">
      <c r="A146" s="49" t="s">
        <v>7</v>
      </c>
      <c r="B146" s="3">
        <f>B144+B145</f>
        <v>3.6187604737476797</v>
      </c>
      <c r="C146" s="3">
        <f t="shared" ref="C146:U146" si="45">C144+C145</f>
        <v>3.6187604737476797</v>
      </c>
      <c r="D146" s="3">
        <f t="shared" si="45"/>
        <v>3.6187604737476797</v>
      </c>
      <c r="E146" s="3">
        <f t="shared" si="45"/>
        <v>3.6187604737476797</v>
      </c>
      <c r="F146" s="3">
        <f t="shared" si="45"/>
        <v>3.6187604737476797</v>
      </c>
      <c r="G146" s="3">
        <f t="shared" si="45"/>
        <v>3.6187604737476797</v>
      </c>
      <c r="H146" s="3">
        <f t="shared" si="45"/>
        <v>3.6187604737476797</v>
      </c>
      <c r="I146" s="3">
        <f t="shared" si="45"/>
        <v>3.6187604737476797</v>
      </c>
      <c r="J146" s="3">
        <f t="shared" si="45"/>
        <v>3.6187604737476797</v>
      </c>
      <c r="K146" s="3">
        <f t="shared" si="45"/>
        <v>3.6187604737476797</v>
      </c>
      <c r="L146" s="3">
        <f t="shared" si="45"/>
        <v>3.6187604737476797</v>
      </c>
      <c r="M146" s="3">
        <f t="shared" si="45"/>
        <v>3.6187604737476797</v>
      </c>
      <c r="N146" s="3">
        <f t="shared" si="45"/>
        <v>3.6187604737476797</v>
      </c>
      <c r="O146" s="3">
        <f t="shared" si="45"/>
        <v>3.6187604737476797</v>
      </c>
      <c r="P146" s="3">
        <f t="shared" si="45"/>
        <v>3.6187604737476797</v>
      </c>
      <c r="Q146" s="3">
        <f t="shared" si="45"/>
        <v>3.6187604737476797</v>
      </c>
      <c r="R146" s="3">
        <f t="shared" si="45"/>
        <v>3.6187604737476797</v>
      </c>
      <c r="S146" s="3">
        <f t="shared" si="45"/>
        <v>3.6187604737476797</v>
      </c>
      <c r="T146" s="3">
        <f t="shared" si="45"/>
        <v>3.6187604737476797</v>
      </c>
      <c r="U146" s="3">
        <f t="shared" si="45"/>
        <v>3.6187604737476797</v>
      </c>
      <c r="V146" s="53">
        <f>SUM(B146:U146)</f>
        <v>72.375209474953593</v>
      </c>
      <c r="W146" s="50">
        <f>V146/20</f>
        <v>3.6187604737476797</v>
      </c>
    </row>
    <row r="147" spans="1:23">
      <c r="A147" s="49" t="s">
        <v>10</v>
      </c>
      <c r="B147" s="69" t="s">
        <v>11</v>
      </c>
      <c r="C147" s="69" t="s">
        <v>11</v>
      </c>
      <c r="D147" s="69" t="s">
        <v>11</v>
      </c>
      <c r="E147" s="69" t="s">
        <v>11</v>
      </c>
      <c r="F147" s="69" t="s">
        <v>11</v>
      </c>
      <c r="G147" s="69" t="s">
        <v>11</v>
      </c>
      <c r="H147" s="69" t="s">
        <v>11</v>
      </c>
      <c r="I147" s="69" t="s">
        <v>11</v>
      </c>
      <c r="J147" s="69" t="s">
        <v>11</v>
      </c>
      <c r="K147" s="69" t="s">
        <v>11</v>
      </c>
      <c r="L147" s="69" t="s">
        <v>11</v>
      </c>
      <c r="M147" s="69" t="s">
        <v>11</v>
      </c>
      <c r="N147" s="69" t="s">
        <v>11</v>
      </c>
      <c r="O147" s="69" t="s">
        <v>11</v>
      </c>
      <c r="P147" s="69" t="s">
        <v>11</v>
      </c>
      <c r="Q147" s="69" t="s">
        <v>11</v>
      </c>
      <c r="R147" s="69" t="s">
        <v>11</v>
      </c>
      <c r="S147" s="69" t="s">
        <v>11</v>
      </c>
      <c r="T147" s="69" t="s">
        <v>11</v>
      </c>
      <c r="U147" s="69" t="s">
        <v>11</v>
      </c>
      <c r="V147" s="53">
        <f>NPV(3.5%,B146:U146)</f>
        <v>51.431283306066</v>
      </c>
      <c r="W147" s="73" t="s">
        <v>11</v>
      </c>
    </row>
    <row r="148" spans="1:23">
      <c r="A148" s="51"/>
      <c r="B148" s="40"/>
      <c r="C148" s="40"/>
      <c r="D148" s="40"/>
      <c r="E148" s="40"/>
      <c r="F148" s="40"/>
      <c r="G148" s="40"/>
      <c r="H148" s="40"/>
      <c r="I148" s="40"/>
      <c r="J148" s="40"/>
      <c r="K148" s="40"/>
      <c r="L148" s="40"/>
      <c r="M148" s="40"/>
      <c r="N148" s="40"/>
      <c r="O148" s="40"/>
      <c r="P148" s="40"/>
      <c r="Q148" s="40"/>
      <c r="R148" s="40"/>
      <c r="S148" s="40"/>
      <c r="T148" s="40"/>
      <c r="U148" s="40"/>
      <c r="V148" s="54"/>
      <c r="W148" s="74"/>
    </row>
    <row r="149" spans="1:23">
      <c r="A149" s="52" t="s">
        <v>67</v>
      </c>
      <c r="B149" s="62"/>
      <c r="C149" s="62"/>
      <c r="D149" s="62"/>
      <c r="E149" s="62"/>
      <c r="F149" s="62"/>
      <c r="G149" s="62"/>
      <c r="H149" s="62"/>
      <c r="I149" s="62"/>
      <c r="J149" s="62"/>
      <c r="K149" s="62"/>
      <c r="L149" s="62"/>
      <c r="M149" s="62"/>
      <c r="N149" s="62"/>
      <c r="O149" s="62"/>
      <c r="P149" s="62"/>
      <c r="Q149" s="62"/>
      <c r="R149" s="62"/>
      <c r="S149" s="62"/>
      <c r="T149" s="62"/>
      <c r="U149" s="62"/>
      <c r="V149" s="64"/>
      <c r="W149" s="71"/>
    </row>
    <row r="150" spans="1:23">
      <c r="A150" s="48" t="s">
        <v>4</v>
      </c>
      <c r="B150" s="65"/>
      <c r="C150" s="65"/>
      <c r="D150" s="65"/>
      <c r="E150" s="65"/>
      <c r="F150" s="65"/>
      <c r="G150" s="65"/>
      <c r="H150" s="65"/>
      <c r="I150" s="65"/>
      <c r="J150" s="65"/>
      <c r="K150" s="65"/>
      <c r="L150" s="65"/>
      <c r="M150" s="65"/>
      <c r="N150" s="65"/>
      <c r="O150" s="65"/>
      <c r="P150" s="65"/>
      <c r="Q150" s="65"/>
      <c r="R150" s="65"/>
      <c r="S150" s="65"/>
      <c r="T150" s="65"/>
      <c r="U150" s="65"/>
      <c r="V150" s="66"/>
      <c r="W150" s="72"/>
    </row>
    <row r="151" spans="1:23">
      <c r="A151" s="64" t="s">
        <v>65</v>
      </c>
      <c r="B151" s="65">
        <v>0</v>
      </c>
      <c r="C151" s="65">
        <v>0</v>
      </c>
      <c r="D151" s="65">
        <v>0</v>
      </c>
      <c r="E151" s="65">
        <v>0</v>
      </c>
      <c r="F151" s="65">
        <v>0</v>
      </c>
      <c r="G151" s="65">
        <v>0</v>
      </c>
      <c r="H151" s="65">
        <v>0</v>
      </c>
      <c r="I151" s="65">
        <v>0</v>
      </c>
      <c r="J151" s="65">
        <v>0</v>
      </c>
      <c r="K151" s="65">
        <v>0</v>
      </c>
      <c r="L151" s="65">
        <v>0</v>
      </c>
      <c r="M151" s="65">
        <v>0</v>
      </c>
      <c r="N151" s="65">
        <v>0</v>
      </c>
      <c r="O151" s="65">
        <v>0</v>
      </c>
      <c r="P151" s="65">
        <v>0</v>
      </c>
      <c r="Q151" s="65">
        <v>0</v>
      </c>
      <c r="R151" s="65">
        <v>0</v>
      </c>
      <c r="S151" s="65">
        <v>0</v>
      </c>
      <c r="T151" s="65">
        <v>0</v>
      </c>
      <c r="U151" s="65">
        <v>0</v>
      </c>
      <c r="V151" s="66">
        <v>0</v>
      </c>
      <c r="W151" s="72">
        <v>0</v>
      </c>
    </row>
    <row r="152" spans="1:23">
      <c r="A152" s="48" t="s">
        <v>5</v>
      </c>
      <c r="B152" s="65"/>
      <c r="C152" s="65"/>
      <c r="D152" s="65"/>
      <c r="E152" s="65"/>
      <c r="F152" s="65"/>
      <c r="G152" s="65"/>
      <c r="H152" s="65"/>
      <c r="I152" s="65"/>
      <c r="J152" s="65"/>
      <c r="K152" s="65"/>
      <c r="L152" s="65"/>
      <c r="M152" s="65"/>
      <c r="N152" s="65"/>
      <c r="O152" s="65"/>
      <c r="P152" s="65"/>
      <c r="Q152" s="65"/>
      <c r="R152" s="65"/>
      <c r="S152" s="65"/>
      <c r="T152" s="65"/>
      <c r="U152" s="65"/>
      <c r="V152" s="66"/>
      <c r="W152" s="72"/>
    </row>
    <row r="153" spans="1:23">
      <c r="A153" s="64" t="s">
        <v>6</v>
      </c>
      <c r="B153" s="65">
        <f>'4. ISCZ rMCZ Impacts'!$M$26</f>
        <v>1.3765059192931898E-2</v>
      </c>
      <c r="C153" s="65">
        <f>'4. ISCZ rMCZ Impacts'!$M$26</f>
        <v>1.3765059192931898E-2</v>
      </c>
      <c r="D153" s="65">
        <f>'4. ISCZ rMCZ Impacts'!$M$26</f>
        <v>1.3765059192931898E-2</v>
      </c>
      <c r="E153" s="65">
        <f>'4. ISCZ rMCZ Impacts'!$M$26</f>
        <v>1.3765059192931898E-2</v>
      </c>
      <c r="F153" s="65">
        <f>'4. ISCZ rMCZ Impacts'!$M$26</f>
        <v>1.3765059192931898E-2</v>
      </c>
      <c r="G153" s="65">
        <f>'4. ISCZ rMCZ Impacts'!$M$26</f>
        <v>1.3765059192931898E-2</v>
      </c>
      <c r="H153" s="65">
        <f>'4. ISCZ rMCZ Impacts'!$M$26</f>
        <v>1.3765059192931898E-2</v>
      </c>
      <c r="I153" s="65">
        <f>'4. ISCZ rMCZ Impacts'!$M$26</f>
        <v>1.3765059192931898E-2</v>
      </c>
      <c r="J153" s="65">
        <f>'4. ISCZ rMCZ Impacts'!$M$26</f>
        <v>1.3765059192931898E-2</v>
      </c>
      <c r="K153" s="65">
        <f>'4. ISCZ rMCZ Impacts'!$M$26</f>
        <v>1.3765059192931898E-2</v>
      </c>
      <c r="L153" s="65">
        <f>'4. ISCZ rMCZ Impacts'!$M$26</f>
        <v>1.3765059192931898E-2</v>
      </c>
      <c r="M153" s="65">
        <f>'4. ISCZ rMCZ Impacts'!$M$26</f>
        <v>1.3765059192931898E-2</v>
      </c>
      <c r="N153" s="65">
        <f>'4. ISCZ rMCZ Impacts'!$M$26</f>
        <v>1.3765059192931898E-2</v>
      </c>
      <c r="O153" s="65">
        <f>'4. ISCZ rMCZ Impacts'!$M$26</f>
        <v>1.3765059192931898E-2</v>
      </c>
      <c r="P153" s="65">
        <f>'4. ISCZ rMCZ Impacts'!$M$26</f>
        <v>1.3765059192931898E-2</v>
      </c>
      <c r="Q153" s="65">
        <f>'4. ISCZ rMCZ Impacts'!$M$26</f>
        <v>1.3765059192931898E-2</v>
      </c>
      <c r="R153" s="65">
        <f>'4. ISCZ rMCZ Impacts'!$M$26</f>
        <v>1.3765059192931898E-2</v>
      </c>
      <c r="S153" s="65">
        <f>'4. ISCZ rMCZ Impacts'!$M$26</f>
        <v>1.3765059192931898E-2</v>
      </c>
      <c r="T153" s="65">
        <f>'4. ISCZ rMCZ Impacts'!$M$26</f>
        <v>1.3765059192931898E-2</v>
      </c>
      <c r="U153" s="65">
        <f>'4. ISCZ rMCZ Impacts'!$M$26</f>
        <v>1.3765059192931898E-2</v>
      </c>
      <c r="V153" s="66">
        <f>SUM(B153:U153)</f>
        <v>0.27530118385863794</v>
      </c>
      <c r="W153" s="72">
        <f>V153/20</f>
        <v>1.3765059192931898E-2</v>
      </c>
    </row>
    <row r="154" spans="1:23">
      <c r="A154" s="48"/>
      <c r="B154" s="65"/>
      <c r="C154" s="65"/>
      <c r="D154" s="65"/>
      <c r="E154" s="65"/>
      <c r="F154" s="65"/>
      <c r="G154" s="65"/>
      <c r="H154" s="65"/>
      <c r="I154" s="65"/>
      <c r="J154" s="65"/>
      <c r="K154" s="65"/>
      <c r="L154" s="65"/>
      <c r="M154" s="65"/>
      <c r="N154" s="65"/>
      <c r="O154" s="65"/>
      <c r="P154" s="65"/>
      <c r="Q154" s="65"/>
      <c r="R154" s="65"/>
      <c r="S154" s="65"/>
      <c r="T154" s="65"/>
      <c r="U154" s="65"/>
      <c r="V154" s="66"/>
      <c r="W154" s="72"/>
    </row>
    <row r="155" spans="1:23">
      <c r="A155" s="64" t="s">
        <v>8</v>
      </c>
      <c r="B155" s="65">
        <v>0</v>
      </c>
      <c r="C155" s="65">
        <v>0</v>
      </c>
      <c r="D155" s="65">
        <v>0</v>
      </c>
      <c r="E155" s="65">
        <v>0</v>
      </c>
      <c r="F155" s="65">
        <v>0</v>
      </c>
      <c r="G155" s="65">
        <v>0</v>
      </c>
      <c r="H155" s="65">
        <v>0</v>
      </c>
      <c r="I155" s="65">
        <v>0</v>
      </c>
      <c r="J155" s="65">
        <v>0</v>
      </c>
      <c r="K155" s="65">
        <v>0</v>
      </c>
      <c r="L155" s="65">
        <v>0</v>
      </c>
      <c r="M155" s="65">
        <v>0</v>
      </c>
      <c r="N155" s="65">
        <v>0</v>
      </c>
      <c r="O155" s="65">
        <v>0</v>
      </c>
      <c r="P155" s="65">
        <v>0</v>
      </c>
      <c r="Q155" s="65">
        <v>0</v>
      </c>
      <c r="R155" s="65">
        <v>0</v>
      </c>
      <c r="S155" s="65">
        <v>0</v>
      </c>
      <c r="T155" s="65">
        <v>0</v>
      </c>
      <c r="U155" s="65">
        <v>0</v>
      </c>
      <c r="V155" s="66">
        <v>0</v>
      </c>
      <c r="W155" s="72">
        <v>0</v>
      </c>
    </row>
    <row r="156" spans="1:23">
      <c r="A156" s="64" t="s">
        <v>9</v>
      </c>
      <c r="B156" s="65">
        <f>B153</f>
        <v>1.3765059192931898E-2</v>
      </c>
      <c r="C156" s="65">
        <f t="shared" ref="C156:U156" si="46">C153</f>
        <v>1.3765059192931898E-2</v>
      </c>
      <c r="D156" s="65">
        <f t="shared" si="46"/>
        <v>1.3765059192931898E-2</v>
      </c>
      <c r="E156" s="65">
        <f t="shared" si="46"/>
        <v>1.3765059192931898E-2</v>
      </c>
      <c r="F156" s="65">
        <f t="shared" si="46"/>
        <v>1.3765059192931898E-2</v>
      </c>
      <c r="G156" s="65">
        <f t="shared" si="46"/>
        <v>1.3765059192931898E-2</v>
      </c>
      <c r="H156" s="65">
        <f t="shared" si="46"/>
        <v>1.3765059192931898E-2</v>
      </c>
      <c r="I156" s="65">
        <f t="shared" si="46"/>
        <v>1.3765059192931898E-2</v>
      </c>
      <c r="J156" s="65">
        <f t="shared" si="46"/>
        <v>1.3765059192931898E-2</v>
      </c>
      <c r="K156" s="65">
        <f t="shared" si="46"/>
        <v>1.3765059192931898E-2</v>
      </c>
      <c r="L156" s="65">
        <f t="shared" si="46"/>
        <v>1.3765059192931898E-2</v>
      </c>
      <c r="M156" s="65">
        <f t="shared" si="46"/>
        <v>1.3765059192931898E-2</v>
      </c>
      <c r="N156" s="65">
        <f t="shared" si="46"/>
        <v>1.3765059192931898E-2</v>
      </c>
      <c r="O156" s="65">
        <f t="shared" si="46"/>
        <v>1.3765059192931898E-2</v>
      </c>
      <c r="P156" s="65">
        <f t="shared" si="46"/>
        <v>1.3765059192931898E-2</v>
      </c>
      <c r="Q156" s="65">
        <f t="shared" si="46"/>
        <v>1.3765059192931898E-2</v>
      </c>
      <c r="R156" s="65">
        <f t="shared" si="46"/>
        <v>1.3765059192931898E-2</v>
      </c>
      <c r="S156" s="65">
        <f t="shared" si="46"/>
        <v>1.3765059192931898E-2</v>
      </c>
      <c r="T156" s="65">
        <f t="shared" si="46"/>
        <v>1.3765059192931898E-2</v>
      </c>
      <c r="U156" s="65">
        <f t="shared" si="46"/>
        <v>1.3765059192931898E-2</v>
      </c>
      <c r="V156" s="66">
        <f>SUM(B156:U156)</f>
        <v>0.27530118385863794</v>
      </c>
      <c r="W156" s="72">
        <f>V156/20</f>
        <v>1.3765059192931898E-2</v>
      </c>
    </row>
    <row r="157" spans="1:23">
      <c r="A157" s="49" t="s">
        <v>7</v>
      </c>
      <c r="B157" s="3">
        <f>B155+B156</f>
        <v>1.3765059192931898E-2</v>
      </c>
      <c r="C157" s="3">
        <f t="shared" ref="C157:U157" si="47">C155+C156</f>
        <v>1.3765059192931898E-2</v>
      </c>
      <c r="D157" s="3">
        <f t="shared" si="47"/>
        <v>1.3765059192931898E-2</v>
      </c>
      <c r="E157" s="3">
        <f t="shared" si="47"/>
        <v>1.3765059192931898E-2</v>
      </c>
      <c r="F157" s="3">
        <f t="shared" si="47"/>
        <v>1.3765059192931898E-2</v>
      </c>
      <c r="G157" s="3">
        <f t="shared" si="47"/>
        <v>1.3765059192931898E-2</v>
      </c>
      <c r="H157" s="3">
        <f t="shared" si="47"/>
        <v>1.3765059192931898E-2</v>
      </c>
      <c r="I157" s="3">
        <f t="shared" si="47"/>
        <v>1.3765059192931898E-2</v>
      </c>
      <c r="J157" s="3">
        <f t="shared" si="47"/>
        <v>1.3765059192931898E-2</v>
      </c>
      <c r="K157" s="3">
        <f t="shared" si="47"/>
        <v>1.3765059192931898E-2</v>
      </c>
      <c r="L157" s="3">
        <f t="shared" si="47"/>
        <v>1.3765059192931898E-2</v>
      </c>
      <c r="M157" s="3">
        <f t="shared" si="47"/>
        <v>1.3765059192931898E-2</v>
      </c>
      <c r="N157" s="3">
        <f t="shared" si="47"/>
        <v>1.3765059192931898E-2</v>
      </c>
      <c r="O157" s="3">
        <f t="shared" si="47"/>
        <v>1.3765059192931898E-2</v>
      </c>
      <c r="P157" s="3">
        <f t="shared" si="47"/>
        <v>1.3765059192931898E-2</v>
      </c>
      <c r="Q157" s="3">
        <f t="shared" si="47"/>
        <v>1.3765059192931898E-2</v>
      </c>
      <c r="R157" s="3">
        <f t="shared" si="47"/>
        <v>1.3765059192931898E-2</v>
      </c>
      <c r="S157" s="3">
        <f t="shared" si="47"/>
        <v>1.3765059192931898E-2</v>
      </c>
      <c r="T157" s="3">
        <f t="shared" si="47"/>
        <v>1.3765059192931898E-2</v>
      </c>
      <c r="U157" s="3">
        <f t="shared" si="47"/>
        <v>1.3765059192931898E-2</v>
      </c>
      <c r="V157" s="53">
        <f>SUM(B157:U157)</f>
        <v>0.27530118385863794</v>
      </c>
      <c r="W157" s="50">
        <f>V157/20</f>
        <v>1.3765059192931898E-2</v>
      </c>
    </row>
    <row r="158" spans="1:23">
      <c r="A158" s="49" t="s">
        <v>10</v>
      </c>
      <c r="B158" s="69" t="s">
        <v>11</v>
      </c>
      <c r="C158" s="69" t="s">
        <v>11</v>
      </c>
      <c r="D158" s="69" t="s">
        <v>11</v>
      </c>
      <c r="E158" s="69" t="s">
        <v>11</v>
      </c>
      <c r="F158" s="69" t="s">
        <v>11</v>
      </c>
      <c r="G158" s="69" t="s">
        <v>11</v>
      </c>
      <c r="H158" s="69" t="s">
        <v>11</v>
      </c>
      <c r="I158" s="69" t="s">
        <v>11</v>
      </c>
      <c r="J158" s="69" t="s">
        <v>11</v>
      </c>
      <c r="K158" s="69" t="s">
        <v>11</v>
      </c>
      <c r="L158" s="69" t="s">
        <v>11</v>
      </c>
      <c r="M158" s="69" t="s">
        <v>11</v>
      </c>
      <c r="N158" s="69" t="s">
        <v>11</v>
      </c>
      <c r="O158" s="69" t="s">
        <v>11</v>
      </c>
      <c r="P158" s="69" t="s">
        <v>11</v>
      </c>
      <c r="Q158" s="69" t="s">
        <v>11</v>
      </c>
      <c r="R158" s="69" t="s">
        <v>11</v>
      </c>
      <c r="S158" s="69" t="s">
        <v>11</v>
      </c>
      <c r="T158" s="69" t="s">
        <v>11</v>
      </c>
      <c r="U158" s="69" t="s">
        <v>11</v>
      </c>
      <c r="V158" s="53">
        <f>NPV(3.5%,B157:U157)</f>
        <v>0.19563457272519424</v>
      </c>
      <c r="W158" s="73" t="s">
        <v>11</v>
      </c>
    </row>
    <row r="159" spans="1:23">
      <c r="A159" s="51"/>
      <c r="B159" s="40"/>
      <c r="C159" s="40"/>
      <c r="D159" s="40"/>
      <c r="E159" s="40"/>
      <c r="F159" s="40"/>
      <c r="G159" s="40"/>
      <c r="H159" s="40"/>
      <c r="I159" s="40"/>
      <c r="J159" s="40"/>
      <c r="K159" s="40"/>
      <c r="L159" s="40"/>
      <c r="M159" s="40"/>
      <c r="N159" s="40"/>
      <c r="O159" s="40"/>
      <c r="P159" s="40"/>
      <c r="Q159" s="40"/>
      <c r="R159" s="40"/>
      <c r="S159" s="40"/>
      <c r="T159" s="40"/>
      <c r="U159" s="40"/>
      <c r="V159" s="54"/>
      <c r="W159" s="74"/>
    </row>
    <row r="160" spans="1:23">
      <c r="A160" s="52" t="s">
        <v>70</v>
      </c>
      <c r="B160" s="62"/>
      <c r="C160" s="62"/>
      <c r="D160" s="62"/>
      <c r="E160" s="62"/>
      <c r="F160" s="62"/>
      <c r="G160" s="62"/>
      <c r="H160" s="62"/>
      <c r="I160" s="62"/>
      <c r="J160" s="62"/>
      <c r="K160" s="62"/>
      <c r="L160" s="62"/>
      <c r="M160" s="62"/>
      <c r="N160" s="62"/>
      <c r="O160" s="62"/>
      <c r="P160" s="62"/>
      <c r="Q160" s="62"/>
      <c r="R160" s="62"/>
      <c r="S160" s="62"/>
      <c r="T160" s="62"/>
      <c r="U160" s="62"/>
      <c r="V160" s="64"/>
      <c r="W160" s="71"/>
    </row>
    <row r="161" spans="1:23">
      <c r="A161" s="48" t="s">
        <v>4</v>
      </c>
      <c r="B161" s="62"/>
      <c r="C161" s="62"/>
      <c r="D161" s="62"/>
      <c r="E161" s="62"/>
      <c r="F161" s="62"/>
      <c r="G161" s="62"/>
      <c r="H161" s="62"/>
      <c r="I161" s="62"/>
      <c r="J161" s="62"/>
      <c r="K161" s="62"/>
      <c r="L161" s="62"/>
      <c r="M161" s="62"/>
      <c r="N161" s="62"/>
      <c r="O161" s="62"/>
      <c r="P161" s="62"/>
      <c r="Q161" s="62"/>
      <c r="R161" s="62"/>
      <c r="S161" s="62"/>
      <c r="T161" s="62"/>
      <c r="U161" s="62"/>
      <c r="V161" s="64"/>
      <c r="W161" s="71"/>
    </row>
    <row r="162" spans="1:23">
      <c r="A162" s="64" t="s">
        <v>65</v>
      </c>
      <c r="B162" s="65">
        <v>0</v>
      </c>
      <c r="C162" s="65">
        <v>0</v>
      </c>
      <c r="D162" s="65">
        <v>0</v>
      </c>
      <c r="E162" s="65">
        <v>0</v>
      </c>
      <c r="F162" s="65">
        <v>0</v>
      </c>
      <c r="G162" s="65">
        <v>0</v>
      </c>
      <c r="H162" s="65">
        <v>0</v>
      </c>
      <c r="I162" s="65">
        <v>0</v>
      </c>
      <c r="J162" s="65">
        <v>0</v>
      </c>
      <c r="K162" s="65">
        <v>0</v>
      </c>
      <c r="L162" s="65">
        <v>0</v>
      </c>
      <c r="M162" s="65">
        <v>0</v>
      </c>
      <c r="N162" s="65">
        <v>0</v>
      </c>
      <c r="O162" s="65">
        <v>0</v>
      </c>
      <c r="P162" s="65">
        <v>0</v>
      </c>
      <c r="Q162" s="65">
        <v>0</v>
      </c>
      <c r="R162" s="65">
        <v>0</v>
      </c>
      <c r="S162" s="65">
        <v>0</v>
      </c>
      <c r="T162" s="65">
        <v>0</v>
      </c>
      <c r="U162" s="65">
        <v>0</v>
      </c>
      <c r="V162" s="66">
        <v>0</v>
      </c>
      <c r="W162" s="72">
        <v>0</v>
      </c>
    </row>
    <row r="163" spans="1:23">
      <c r="A163" s="48" t="s">
        <v>5</v>
      </c>
      <c r="B163" s="65"/>
      <c r="C163" s="65"/>
      <c r="D163" s="65"/>
      <c r="E163" s="65"/>
      <c r="F163" s="65"/>
      <c r="G163" s="65"/>
      <c r="H163" s="65"/>
      <c r="I163" s="65"/>
      <c r="J163" s="65"/>
      <c r="K163" s="65"/>
      <c r="L163" s="65"/>
      <c r="M163" s="65"/>
      <c r="N163" s="65"/>
      <c r="O163" s="65"/>
      <c r="P163" s="65"/>
      <c r="Q163" s="65"/>
      <c r="R163" s="65"/>
      <c r="S163" s="65"/>
      <c r="T163" s="65"/>
      <c r="U163" s="65"/>
      <c r="V163" s="66"/>
      <c r="W163" s="72"/>
    </row>
    <row r="164" spans="1:23">
      <c r="A164" s="64" t="s">
        <v>6</v>
      </c>
      <c r="B164" s="65">
        <f>'5. Net Gain rMCZ Impacts'!$M$28</f>
        <v>7.5836805943930927E-2</v>
      </c>
      <c r="C164" s="65">
        <f>'5. Net Gain rMCZ Impacts'!$M$28</f>
        <v>7.5836805943930927E-2</v>
      </c>
      <c r="D164" s="65">
        <f>'5. Net Gain rMCZ Impacts'!$M$28</f>
        <v>7.5836805943930927E-2</v>
      </c>
      <c r="E164" s="65">
        <f>'5. Net Gain rMCZ Impacts'!$M$28</f>
        <v>7.5836805943930927E-2</v>
      </c>
      <c r="F164" s="65">
        <f>'5. Net Gain rMCZ Impacts'!$M$28</f>
        <v>7.5836805943930927E-2</v>
      </c>
      <c r="G164" s="65">
        <f>'5. Net Gain rMCZ Impacts'!$M$28</f>
        <v>7.5836805943930927E-2</v>
      </c>
      <c r="H164" s="65">
        <f>'5. Net Gain rMCZ Impacts'!$M$28</f>
        <v>7.5836805943930927E-2</v>
      </c>
      <c r="I164" s="65">
        <f>'5. Net Gain rMCZ Impacts'!$M$28</f>
        <v>7.5836805943930927E-2</v>
      </c>
      <c r="J164" s="65">
        <f>'5. Net Gain rMCZ Impacts'!$M$28</f>
        <v>7.5836805943930927E-2</v>
      </c>
      <c r="K164" s="65">
        <f>'5. Net Gain rMCZ Impacts'!$M$28</f>
        <v>7.5836805943930927E-2</v>
      </c>
      <c r="L164" s="65">
        <f>'5. Net Gain rMCZ Impacts'!$M$28</f>
        <v>7.5836805943930927E-2</v>
      </c>
      <c r="M164" s="65">
        <f>'5. Net Gain rMCZ Impacts'!$M$28</f>
        <v>7.5836805943930927E-2</v>
      </c>
      <c r="N164" s="65">
        <f>'5. Net Gain rMCZ Impacts'!$M$28</f>
        <v>7.5836805943930927E-2</v>
      </c>
      <c r="O164" s="65">
        <f>'5. Net Gain rMCZ Impacts'!$M$28</f>
        <v>7.5836805943930927E-2</v>
      </c>
      <c r="P164" s="65">
        <f>'5. Net Gain rMCZ Impacts'!$M$28</f>
        <v>7.5836805943930927E-2</v>
      </c>
      <c r="Q164" s="65">
        <f>'5. Net Gain rMCZ Impacts'!$M$28</f>
        <v>7.5836805943930927E-2</v>
      </c>
      <c r="R164" s="65">
        <f>'5. Net Gain rMCZ Impacts'!$M$28</f>
        <v>7.5836805943930927E-2</v>
      </c>
      <c r="S164" s="65">
        <f>'5. Net Gain rMCZ Impacts'!$M$28</f>
        <v>7.5836805943930927E-2</v>
      </c>
      <c r="T164" s="65">
        <f>'5. Net Gain rMCZ Impacts'!$M$28</f>
        <v>7.5836805943930927E-2</v>
      </c>
      <c r="U164" s="65">
        <f>'5. Net Gain rMCZ Impacts'!$M$28</f>
        <v>7.5836805943930927E-2</v>
      </c>
      <c r="V164" s="66">
        <f>SUM(B164:U164)</f>
        <v>1.5167361188786186</v>
      </c>
      <c r="W164" s="72">
        <f>V164/20</f>
        <v>7.5836805943930927E-2</v>
      </c>
    </row>
    <row r="165" spans="1:23">
      <c r="A165" s="48"/>
      <c r="B165" s="65"/>
      <c r="C165" s="65"/>
      <c r="D165" s="65"/>
      <c r="E165" s="65"/>
      <c r="F165" s="65"/>
      <c r="G165" s="65"/>
      <c r="H165" s="65"/>
      <c r="I165" s="65"/>
      <c r="J165" s="65"/>
      <c r="K165" s="65"/>
      <c r="L165" s="65"/>
      <c r="M165" s="65"/>
      <c r="N165" s="65"/>
      <c r="O165" s="65"/>
      <c r="P165" s="65"/>
      <c r="Q165" s="65"/>
      <c r="R165" s="65"/>
      <c r="S165" s="65"/>
      <c r="T165" s="65"/>
      <c r="U165" s="65"/>
      <c r="V165" s="66"/>
      <c r="W165" s="72"/>
    </row>
    <row r="166" spans="1:23">
      <c r="A166" s="64" t="s">
        <v>8</v>
      </c>
      <c r="B166" s="65">
        <v>0</v>
      </c>
      <c r="C166" s="65">
        <v>0</v>
      </c>
      <c r="D166" s="65">
        <v>0</v>
      </c>
      <c r="E166" s="65">
        <v>0</v>
      </c>
      <c r="F166" s="65">
        <v>0</v>
      </c>
      <c r="G166" s="65">
        <v>0</v>
      </c>
      <c r="H166" s="65">
        <v>0</v>
      </c>
      <c r="I166" s="65">
        <v>0</v>
      </c>
      <c r="J166" s="65">
        <v>0</v>
      </c>
      <c r="K166" s="65">
        <v>0</v>
      </c>
      <c r="L166" s="65">
        <v>0</v>
      </c>
      <c r="M166" s="65">
        <v>0</v>
      </c>
      <c r="N166" s="65">
        <v>0</v>
      </c>
      <c r="O166" s="65">
        <v>0</v>
      </c>
      <c r="P166" s="65">
        <v>0</v>
      </c>
      <c r="Q166" s="65">
        <v>0</v>
      </c>
      <c r="R166" s="65">
        <v>0</v>
      </c>
      <c r="S166" s="65">
        <v>0</v>
      </c>
      <c r="T166" s="65">
        <v>0</v>
      </c>
      <c r="U166" s="65">
        <v>0</v>
      </c>
      <c r="V166" s="66">
        <v>0</v>
      </c>
      <c r="W166" s="72">
        <v>0</v>
      </c>
    </row>
    <row r="167" spans="1:23">
      <c r="A167" s="64" t="s">
        <v>9</v>
      </c>
      <c r="B167" s="65">
        <f>B164</f>
        <v>7.5836805943930927E-2</v>
      </c>
      <c r="C167" s="65">
        <f t="shared" ref="C167:U167" si="48">C164</f>
        <v>7.5836805943930927E-2</v>
      </c>
      <c r="D167" s="65">
        <f t="shared" si="48"/>
        <v>7.5836805943930927E-2</v>
      </c>
      <c r="E167" s="65">
        <f t="shared" si="48"/>
        <v>7.5836805943930927E-2</v>
      </c>
      <c r="F167" s="65">
        <f t="shared" si="48"/>
        <v>7.5836805943930927E-2</v>
      </c>
      <c r="G167" s="65">
        <f t="shared" si="48"/>
        <v>7.5836805943930927E-2</v>
      </c>
      <c r="H167" s="65">
        <f t="shared" si="48"/>
        <v>7.5836805943930927E-2</v>
      </c>
      <c r="I167" s="65">
        <f t="shared" si="48"/>
        <v>7.5836805943930927E-2</v>
      </c>
      <c r="J167" s="65">
        <f t="shared" si="48"/>
        <v>7.5836805943930927E-2</v>
      </c>
      <c r="K167" s="65">
        <f t="shared" si="48"/>
        <v>7.5836805943930927E-2</v>
      </c>
      <c r="L167" s="65">
        <f t="shared" si="48"/>
        <v>7.5836805943930927E-2</v>
      </c>
      <c r="M167" s="65">
        <f t="shared" si="48"/>
        <v>7.5836805943930927E-2</v>
      </c>
      <c r="N167" s="65">
        <f t="shared" si="48"/>
        <v>7.5836805943930927E-2</v>
      </c>
      <c r="O167" s="65">
        <f t="shared" si="48"/>
        <v>7.5836805943930927E-2</v>
      </c>
      <c r="P167" s="65">
        <f t="shared" si="48"/>
        <v>7.5836805943930927E-2</v>
      </c>
      <c r="Q167" s="65">
        <f t="shared" si="48"/>
        <v>7.5836805943930927E-2</v>
      </c>
      <c r="R167" s="65">
        <f t="shared" si="48"/>
        <v>7.5836805943930927E-2</v>
      </c>
      <c r="S167" s="65">
        <f t="shared" si="48"/>
        <v>7.5836805943930927E-2</v>
      </c>
      <c r="T167" s="65">
        <f t="shared" si="48"/>
        <v>7.5836805943930927E-2</v>
      </c>
      <c r="U167" s="65">
        <f t="shared" si="48"/>
        <v>7.5836805943930927E-2</v>
      </c>
      <c r="V167" s="66">
        <f>SUM(B167:U167)</f>
        <v>1.5167361188786186</v>
      </c>
      <c r="W167" s="72">
        <f>V167/20</f>
        <v>7.5836805943930927E-2</v>
      </c>
    </row>
    <row r="168" spans="1:23">
      <c r="A168" s="49" t="s">
        <v>7</v>
      </c>
      <c r="B168" s="3">
        <f>B166+B167</f>
        <v>7.5836805943930927E-2</v>
      </c>
      <c r="C168" s="3">
        <f t="shared" ref="C168:U168" si="49">C166+C167</f>
        <v>7.5836805943930927E-2</v>
      </c>
      <c r="D168" s="3">
        <f t="shared" si="49"/>
        <v>7.5836805943930927E-2</v>
      </c>
      <c r="E168" s="3">
        <f t="shared" si="49"/>
        <v>7.5836805943930927E-2</v>
      </c>
      <c r="F168" s="3">
        <f t="shared" si="49"/>
        <v>7.5836805943930927E-2</v>
      </c>
      <c r="G168" s="3">
        <f t="shared" si="49"/>
        <v>7.5836805943930927E-2</v>
      </c>
      <c r="H168" s="3">
        <f t="shared" si="49"/>
        <v>7.5836805943930927E-2</v>
      </c>
      <c r="I168" s="3">
        <f t="shared" si="49"/>
        <v>7.5836805943930927E-2</v>
      </c>
      <c r="J168" s="3">
        <f t="shared" si="49"/>
        <v>7.5836805943930927E-2</v>
      </c>
      <c r="K168" s="3">
        <f t="shared" si="49"/>
        <v>7.5836805943930927E-2</v>
      </c>
      <c r="L168" s="3">
        <f t="shared" si="49"/>
        <v>7.5836805943930927E-2</v>
      </c>
      <c r="M168" s="3">
        <f t="shared" si="49"/>
        <v>7.5836805943930927E-2</v>
      </c>
      <c r="N168" s="3">
        <f t="shared" si="49"/>
        <v>7.5836805943930927E-2</v>
      </c>
      <c r="O168" s="3">
        <f t="shared" si="49"/>
        <v>7.5836805943930927E-2</v>
      </c>
      <c r="P168" s="3">
        <f t="shared" si="49"/>
        <v>7.5836805943930927E-2</v>
      </c>
      <c r="Q168" s="3">
        <f t="shared" si="49"/>
        <v>7.5836805943930927E-2</v>
      </c>
      <c r="R168" s="3">
        <f t="shared" si="49"/>
        <v>7.5836805943930927E-2</v>
      </c>
      <c r="S168" s="3">
        <f t="shared" si="49"/>
        <v>7.5836805943930927E-2</v>
      </c>
      <c r="T168" s="3">
        <f t="shared" si="49"/>
        <v>7.5836805943930927E-2</v>
      </c>
      <c r="U168" s="3">
        <f t="shared" si="49"/>
        <v>7.5836805943930927E-2</v>
      </c>
      <c r="V168" s="53">
        <f>SUM(B168:U168)</f>
        <v>1.5167361188786186</v>
      </c>
      <c r="W168" s="50">
        <f>V168/20</f>
        <v>7.5836805943930927E-2</v>
      </c>
    </row>
    <row r="169" spans="1:23">
      <c r="A169" s="49" t="s">
        <v>10</v>
      </c>
      <c r="B169" s="69" t="s">
        <v>11</v>
      </c>
      <c r="C169" s="69" t="s">
        <v>11</v>
      </c>
      <c r="D169" s="69" t="s">
        <v>11</v>
      </c>
      <c r="E169" s="69" t="s">
        <v>11</v>
      </c>
      <c r="F169" s="69" t="s">
        <v>11</v>
      </c>
      <c r="G169" s="69" t="s">
        <v>11</v>
      </c>
      <c r="H169" s="69" t="s">
        <v>11</v>
      </c>
      <c r="I169" s="69" t="s">
        <v>11</v>
      </c>
      <c r="J169" s="69" t="s">
        <v>11</v>
      </c>
      <c r="K169" s="69" t="s">
        <v>11</v>
      </c>
      <c r="L169" s="69" t="s">
        <v>11</v>
      </c>
      <c r="M169" s="69" t="s">
        <v>11</v>
      </c>
      <c r="N169" s="69" t="s">
        <v>11</v>
      </c>
      <c r="O169" s="69" t="s">
        <v>11</v>
      </c>
      <c r="P169" s="69" t="s">
        <v>11</v>
      </c>
      <c r="Q169" s="69" t="s">
        <v>11</v>
      </c>
      <c r="R169" s="69" t="s">
        <v>11</v>
      </c>
      <c r="S169" s="69" t="s">
        <v>11</v>
      </c>
      <c r="T169" s="69" t="s">
        <v>11</v>
      </c>
      <c r="U169" s="69" t="s">
        <v>11</v>
      </c>
      <c r="V169" s="53">
        <f>NPV(3.5%,B168:U168)</f>
        <v>1.0778232712070399</v>
      </c>
      <c r="W169" s="73" t="s">
        <v>11</v>
      </c>
    </row>
    <row r="170" spans="1:23">
      <c r="A170" s="51"/>
      <c r="B170" s="40"/>
      <c r="C170" s="40"/>
      <c r="D170" s="40"/>
      <c r="E170" s="40"/>
      <c r="F170" s="40"/>
      <c r="G170" s="40"/>
      <c r="H170" s="40"/>
      <c r="I170" s="40"/>
      <c r="J170" s="40"/>
      <c r="K170" s="40"/>
      <c r="L170" s="40"/>
      <c r="M170" s="40"/>
      <c r="N170" s="40"/>
      <c r="O170" s="40"/>
      <c r="P170" s="40"/>
      <c r="Q170" s="40"/>
      <c r="R170" s="40"/>
      <c r="S170" s="40"/>
      <c r="T170" s="40"/>
      <c r="U170" s="40"/>
      <c r="V170" s="54"/>
      <c r="W170" s="74"/>
    </row>
    <row r="171" spans="1:23">
      <c r="A171" s="52" t="s">
        <v>66</v>
      </c>
      <c r="B171" s="62"/>
      <c r="C171" s="62"/>
      <c r="D171" s="62"/>
      <c r="E171" s="62"/>
      <c r="F171" s="62"/>
      <c r="G171" s="62"/>
      <c r="H171" s="62"/>
      <c r="I171" s="62"/>
      <c r="J171" s="62"/>
      <c r="K171" s="62"/>
      <c r="L171" s="62"/>
      <c r="M171" s="62"/>
      <c r="N171" s="62"/>
      <c r="O171" s="62"/>
      <c r="P171" s="62"/>
      <c r="Q171" s="62"/>
      <c r="R171" s="62"/>
      <c r="S171" s="62"/>
      <c r="T171" s="62"/>
      <c r="U171" s="62"/>
      <c r="V171" s="64"/>
      <c r="W171" s="71"/>
    </row>
    <row r="172" spans="1:23">
      <c r="A172" s="48" t="s">
        <v>4</v>
      </c>
      <c r="B172" s="62"/>
      <c r="C172" s="62"/>
      <c r="D172" s="62"/>
      <c r="E172" s="62"/>
      <c r="F172" s="62"/>
      <c r="G172" s="62"/>
      <c r="H172" s="62"/>
      <c r="I172" s="62"/>
      <c r="J172" s="62"/>
      <c r="K172" s="62"/>
      <c r="L172" s="62"/>
      <c r="M172" s="62"/>
      <c r="N172" s="62"/>
      <c r="O172" s="62"/>
      <c r="P172" s="62"/>
      <c r="Q172" s="62"/>
      <c r="R172" s="62"/>
      <c r="S172" s="62"/>
      <c r="T172" s="62"/>
      <c r="U172" s="62"/>
      <c r="V172" s="64"/>
      <c r="W172" s="71"/>
    </row>
    <row r="173" spans="1:23">
      <c r="A173" s="64" t="s">
        <v>65</v>
      </c>
      <c r="B173" s="65">
        <v>0</v>
      </c>
      <c r="C173" s="65">
        <v>0</v>
      </c>
      <c r="D173" s="65">
        <v>0</v>
      </c>
      <c r="E173" s="65">
        <v>0</v>
      </c>
      <c r="F173" s="65">
        <v>0</v>
      </c>
      <c r="G173" s="65">
        <v>0</v>
      </c>
      <c r="H173" s="65">
        <v>0</v>
      </c>
      <c r="I173" s="65">
        <v>0</v>
      </c>
      <c r="J173" s="65">
        <v>0</v>
      </c>
      <c r="K173" s="65">
        <v>0</v>
      </c>
      <c r="L173" s="65">
        <v>0</v>
      </c>
      <c r="M173" s="65">
        <v>0</v>
      </c>
      <c r="N173" s="65">
        <v>0</v>
      </c>
      <c r="O173" s="65">
        <v>0</v>
      </c>
      <c r="P173" s="65">
        <v>0</v>
      </c>
      <c r="Q173" s="65">
        <v>0</v>
      </c>
      <c r="R173" s="65">
        <v>0</v>
      </c>
      <c r="S173" s="65">
        <v>0</v>
      </c>
      <c r="T173" s="65">
        <v>0</v>
      </c>
      <c r="U173" s="65">
        <v>0</v>
      </c>
      <c r="V173" s="66">
        <v>0</v>
      </c>
      <c r="W173" s="72">
        <v>0</v>
      </c>
    </row>
    <row r="174" spans="1:23">
      <c r="A174" s="48" t="s">
        <v>5</v>
      </c>
      <c r="B174" s="65"/>
      <c r="C174" s="65"/>
      <c r="D174" s="65"/>
      <c r="E174" s="65"/>
      <c r="F174" s="65"/>
      <c r="G174" s="65"/>
      <c r="H174" s="65"/>
      <c r="I174" s="65"/>
      <c r="J174" s="65"/>
      <c r="K174" s="65"/>
      <c r="L174" s="65"/>
      <c r="M174" s="65"/>
      <c r="N174" s="65"/>
      <c r="O174" s="65"/>
      <c r="P174" s="65"/>
      <c r="Q174" s="65"/>
      <c r="R174" s="65"/>
      <c r="S174" s="65"/>
      <c r="T174" s="65"/>
      <c r="U174" s="65"/>
      <c r="V174" s="66"/>
      <c r="W174" s="72"/>
    </row>
    <row r="175" spans="1:23">
      <c r="A175" s="64" t="s">
        <v>6</v>
      </c>
      <c r="B175" s="65">
        <f>B131+B142+B153+B164</f>
        <v>5.0811707386232605</v>
      </c>
      <c r="C175" s="65">
        <f t="shared" ref="C175:U175" si="50">C131+C142+C153+C164</f>
        <v>5.0811707386232605</v>
      </c>
      <c r="D175" s="65">
        <f t="shared" si="50"/>
        <v>5.0811707386232605</v>
      </c>
      <c r="E175" s="65">
        <f t="shared" si="50"/>
        <v>5.0811707386232605</v>
      </c>
      <c r="F175" s="65">
        <f t="shared" si="50"/>
        <v>5.0811707386232605</v>
      </c>
      <c r="G175" s="65">
        <f t="shared" si="50"/>
        <v>5.0811707386232605</v>
      </c>
      <c r="H175" s="65">
        <f t="shared" si="50"/>
        <v>5.0811707386232605</v>
      </c>
      <c r="I175" s="65">
        <f t="shared" si="50"/>
        <v>5.0811707386232605</v>
      </c>
      <c r="J175" s="65">
        <f t="shared" si="50"/>
        <v>5.0811707386232605</v>
      </c>
      <c r="K175" s="65">
        <f t="shared" si="50"/>
        <v>5.0811707386232605</v>
      </c>
      <c r="L175" s="65">
        <f t="shared" si="50"/>
        <v>5.0811707386232605</v>
      </c>
      <c r="M175" s="65">
        <f>M131+M142+M153+M164</f>
        <v>5.0811707386232605</v>
      </c>
      <c r="N175" s="65">
        <f t="shared" si="50"/>
        <v>5.0811707386232605</v>
      </c>
      <c r="O175" s="65">
        <f t="shared" si="50"/>
        <v>5.0811707386232605</v>
      </c>
      <c r="P175" s="65">
        <f t="shared" si="50"/>
        <v>5.0811707386232605</v>
      </c>
      <c r="Q175" s="65">
        <f t="shared" si="50"/>
        <v>5.0811707386232605</v>
      </c>
      <c r="R175" s="65">
        <f t="shared" si="50"/>
        <v>5.0811707386232605</v>
      </c>
      <c r="S175" s="65">
        <f t="shared" si="50"/>
        <v>5.0811707386232605</v>
      </c>
      <c r="T175" s="65">
        <f t="shared" si="50"/>
        <v>5.0811707386232605</v>
      </c>
      <c r="U175" s="65">
        <f t="shared" si="50"/>
        <v>5.0811707386232605</v>
      </c>
      <c r="V175" s="66">
        <f>SUM(B175:U175)</f>
        <v>101.62341477246517</v>
      </c>
      <c r="W175" s="72">
        <f>V175/20</f>
        <v>5.0811707386232587</v>
      </c>
    </row>
    <row r="176" spans="1:23">
      <c r="A176" s="48"/>
      <c r="B176" s="65"/>
      <c r="C176" s="65"/>
      <c r="D176" s="65"/>
      <c r="E176" s="65"/>
      <c r="F176" s="65"/>
      <c r="G176" s="65"/>
      <c r="H176" s="65"/>
      <c r="I176" s="65"/>
      <c r="J176" s="65"/>
      <c r="K176" s="65"/>
      <c r="L176" s="65"/>
      <c r="M176" s="65"/>
      <c r="N176" s="65"/>
      <c r="O176" s="65"/>
      <c r="P176" s="65"/>
      <c r="Q176" s="65"/>
      <c r="R176" s="65"/>
      <c r="S176" s="65"/>
      <c r="T176" s="65"/>
      <c r="U176" s="65"/>
      <c r="V176" s="66"/>
      <c r="W176" s="72"/>
    </row>
    <row r="177" spans="1:23">
      <c r="A177" s="64" t="s">
        <v>8</v>
      </c>
      <c r="B177" s="65">
        <v>0</v>
      </c>
      <c r="C177" s="65">
        <v>0</v>
      </c>
      <c r="D177" s="65">
        <v>0</v>
      </c>
      <c r="E177" s="65">
        <v>0</v>
      </c>
      <c r="F177" s="65">
        <v>0</v>
      </c>
      <c r="G177" s="65">
        <v>0</v>
      </c>
      <c r="H177" s="65">
        <v>0</v>
      </c>
      <c r="I177" s="65">
        <v>0</v>
      </c>
      <c r="J177" s="65">
        <v>0</v>
      </c>
      <c r="K177" s="65">
        <v>0</v>
      </c>
      <c r="L177" s="65">
        <v>0</v>
      </c>
      <c r="M177" s="65">
        <v>0</v>
      </c>
      <c r="N177" s="65">
        <v>0</v>
      </c>
      <c r="O177" s="65">
        <v>0</v>
      </c>
      <c r="P177" s="65">
        <v>0</v>
      </c>
      <c r="Q177" s="65">
        <v>0</v>
      </c>
      <c r="R177" s="65">
        <v>0</v>
      </c>
      <c r="S177" s="65">
        <v>0</v>
      </c>
      <c r="T177" s="65">
        <v>0</v>
      </c>
      <c r="U177" s="65">
        <v>0</v>
      </c>
      <c r="V177" s="66">
        <v>0</v>
      </c>
      <c r="W177" s="72">
        <v>0</v>
      </c>
    </row>
    <row r="178" spans="1:23">
      <c r="A178" s="64" t="s">
        <v>9</v>
      </c>
      <c r="B178" s="65">
        <f>B175</f>
        <v>5.0811707386232605</v>
      </c>
      <c r="C178" s="65">
        <f t="shared" ref="C178:U178" si="51">C175</f>
        <v>5.0811707386232605</v>
      </c>
      <c r="D178" s="65">
        <f t="shared" si="51"/>
        <v>5.0811707386232605</v>
      </c>
      <c r="E178" s="65">
        <f t="shared" si="51"/>
        <v>5.0811707386232605</v>
      </c>
      <c r="F178" s="65">
        <f t="shared" si="51"/>
        <v>5.0811707386232605</v>
      </c>
      <c r="G178" s="65">
        <f t="shared" si="51"/>
        <v>5.0811707386232605</v>
      </c>
      <c r="H178" s="65">
        <f t="shared" si="51"/>
        <v>5.0811707386232605</v>
      </c>
      <c r="I178" s="65">
        <f t="shared" si="51"/>
        <v>5.0811707386232605</v>
      </c>
      <c r="J178" s="65">
        <f t="shared" si="51"/>
        <v>5.0811707386232605</v>
      </c>
      <c r="K178" s="65">
        <f t="shared" si="51"/>
        <v>5.0811707386232605</v>
      </c>
      <c r="L178" s="65">
        <f t="shared" si="51"/>
        <v>5.0811707386232605</v>
      </c>
      <c r="M178" s="65">
        <f t="shared" si="51"/>
        <v>5.0811707386232605</v>
      </c>
      <c r="N178" s="65">
        <f t="shared" si="51"/>
        <v>5.0811707386232605</v>
      </c>
      <c r="O178" s="65">
        <f t="shared" si="51"/>
        <v>5.0811707386232605</v>
      </c>
      <c r="P178" s="65">
        <f t="shared" si="51"/>
        <v>5.0811707386232605</v>
      </c>
      <c r="Q178" s="65">
        <f t="shared" si="51"/>
        <v>5.0811707386232605</v>
      </c>
      <c r="R178" s="65">
        <f t="shared" si="51"/>
        <v>5.0811707386232605</v>
      </c>
      <c r="S178" s="65">
        <f t="shared" si="51"/>
        <v>5.0811707386232605</v>
      </c>
      <c r="T178" s="65">
        <f t="shared" si="51"/>
        <v>5.0811707386232605</v>
      </c>
      <c r="U178" s="65">
        <f t="shared" si="51"/>
        <v>5.0811707386232605</v>
      </c>
      <c r="V178" s="66">
        <f>SUM(B178:U178)</f>
        <v>101.62341477246517</v>
      </c>
      <c r="W178" s="72">
        <f>V178/20</f>
        <v>5.0811707386232587</v>
      </c>
    </row>
    <row r="179" spans="1:23">
      <c r="A179" s="49" t="s">
        <v>7</v>
      </c>
      <c r="B179" s="3">
        <f>B177+B178</f>
        <v>5.0811707386232605</v>
      </c>
      <c r="C179" s="3">
        <f t="shared" ref="C179:U179" si="52">C177+C178</f>
        <v>5.0811707386232605</v>
      </c>
      <c r="D179" s="3">
        <f t="shared" si="52"/>
        <v>5.0811707386232605</v>
      </c>
      <c r="E179" s="3">
        <f t="shared" si="52"/>
        <v>5.0811707386232605</v>
      </c>
      <c r="F179" s="3">
        <f t="shared" si="52"/>
        <v>5.0811707386232605</v>
      </c>
      <c r="G179" s="3">
        <f t="shared" si="52"/>
        <v>5.0811707386232605</v>
      </c>
      <c r="H179" s="3">
        <f t="shared" si="52"/>
        <v>5.0811707386232605</v>
      </c>
      <c r="I179" s="3">
        <f t="shared" si="52"/>
        <v>5.0811707386232605</v>
      </c>
      <c r="J179" s="3">
        <f t="shared" si="52"/>
        <v>5.0811707386232605</v>
      </c>
      <c r="K179" s="3">
        <f t="shared" si="52"/>
        <v>5.0811707386232605</v>
      </c>
      <c r="L179" s="3">
        <f t="shared" si="52"/>
        <v>5.0811707386232605</v>
      </c>
      <c r="M179" s="3">
        <f t="shared" si="52"/>
        <v>5.0811707386232605</v>
      </c>
      <c r="N179" s="3">
        <f t="shared" si="52"/>
        <v>5.0811707386232605</v>
      </c>
      <c r="O179" s="3">
        <f t="shared" si="52"/>
        <v>5.0811707386232605</v>
      </c>
      <c r="P179" s="3">
        <f t="shared" si="52"/>
        <v>5.0811707386232605</v>
      </c>
      <c r="Q179" s="3">
        <f t="shared" si="52"/>
        <v>5.0811707386232605</v>
      </c>
      <c r="R179" s="3">
        <f t="shared" si="52"/>
        <v>5.0811707386232605</v>
      </c>
      <c r="S179" s="3">
        <f t="shared" si="52"/>
        <v>5.0811707386232605</v>
      </c>
      <c r="T179" s="3">
        <f t="shared" si="52"/>
        <v>5.0811707386232605</v>
      </c>
      <c r="U179" s="3">
        <f t="shared" si="52"/>
        <v>5.0811707386232605</v>
      </c>
      <c r="V179" s="53">
        <f>SUM(B179:U179)</f>
        <v>101.62341477246517</v>
      </c>
      <c r="W179" s="50">
        <f>V179/20</f>
        <v>5.0811707386232587</v>
      </c>
    </row>
    <row r="180" spans="1:23">
      <c r="A180" s="49" t="s">
        <v>10</v>
      </c>
      <c r="B180" s="69" t="s">
        <v>11</v>
      </c>
      <c r="C180" s="69" t="s">
        <v>11</v>
      </c>
      <c r="D180" s="69" t="s">
        <v>11</v>
      </c>
      <c r="E180" s="69" t="s">
        <v>11</v>
      </c>
      <c r="F180" s="69" t="s">
        <v>11</v>
      </c>
      <c r="G180" s="69" t="s">
        <v>11</v>
      </c>
      <c r="H180" s="69" t="s">
        <v>11</v>
      </c>
      <c r="I180" s="69" t="s">
        <v>11</v>
      </c>
      <c r="J180" s="69" t="s">
        <v>11</v>
      </c>
      <c r="K180" s="69" t="s">
        <v>11</v>
      </c>
      <c r="L180" s="69" t="s">
        <v>11</v>
      </c>
      <c r="M180" s="69" t="s">
        <v>11</v>
      </c>
      <c r="N180" s="69" t="s">
        <v>11</v>
      </c>
      <c r="O180" s="69" t="s">
        <v>11</v>
      </c>
      <c r="P180" s="69" t="s">
        <v>11</v>
      </c>
      <c r="Q180" s="69" t="s">
        <v>11</v>
      </c>
      <c r="R180" s="69" t="s">
        <v>11</v>
      </c>
      <c r="S180" s="69" t="s">
        <v>11</v>
      </c>
      <c r="T180" s="69" t="s">
        <v>11</v>
      </c>
      <c r="U180" s="69" t="s">
        <v>11</v>
      </c>
      <c r="V180" s="53">
        <f>NPV(3.5%,B179:U179)</f>
        <v>72.215647783392654</v>
      </c>
      <c r="W180" s="73" t="s">
        <v>11</v>
      </c>
    </row>
    <row r="181" spans="1:23">
      <c r="A181" s="75"/>
      <c r="B181" s="40"/>
      <c r="C181" s="40"/>
      <c r="D181" s="40"/>
      <c r="E181" s="40"/>
      <c r="F181" s="40"/>
      <c r="G181" s="40"/>
      <c r="H181" s="40"/>
      <c r="I181" s="40"/>
      <c r="J181" s="40"/>
      <c r="K181" s="40"/>
      <c r="L181" s="40"/>
      <c r="M181" s="40"/>
      <c r="N181" s="40"/>
      <c r="O181" s="40"/>
      <c r="P181" s="40"/>
      <c r="Q181" s="40"/>
      <c r="R181" s="40"/>
      <c r="S181" s="40"/>
      <c r="T181" s="40"/>
      <c r="U181" s="40"/>
      <c r="V181" s="75"/>
      <c r="W181" s="74"/>
    </row>
    <row r="183" spans="1:23">
      <c r="B183" s="67"/>
    </row>
    <row r="184" spans="1:23">
      <c r="B184" s="67"/>
    </row>
  </sheetData>
  <sheetProtection password="8725" sheet="1" objects="1" scenarios="1"/>
  <mergeCells count="11">
    <mergeCell ref="A3:AG3"/>
    <mergeCell ref="V7:V8"/>
    <mergeCell ref="W7:W8"/>
    <mergeCell ref="A6:W6"/>
    <mergeCell ref="A124:W124"/>
    <mergeCell ref="A5:W5"/>
    <mergeCell ref="V125:V126"/>
    <mergeCell ref="W125:W126"/>
    <mergeCell ref="V66:V67"/>
    <mergeCell ref="W66:W67"/>
    <mergeCell ref="A65:W65"/>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M26"/>
  <sheetViews>
    <sheetView zoomScale="80" zoomScaleNormal="80" workbookViewId="0">
      <selection activeCell="F22" sqref="F22"/>
    </sheetView>
  </sheetViews>
  <sheetFormatPr defaultRowHeight="12.75"/>
  <cols>
    <col min="1" max="1" width="50.85546875" style="61" customWidth="1"/>
    <col min="2" max="2" width="12.85546875" style="61" customWidth="1"/>
    <col min="3" max="3" width="12.42578125" style="61" customWidth="1"/>
    <col min="4" max="4" width="12.7109375" style="61" customWidth="1"/>
    <col min="5" max="6" width="9.140625" style="61"/>
    <col min="7" max="7" width="11.85546875" style="61" customWidth="1"/>
    <col min="8" max="9" width="9.140625" style="61"/>
    <col min="10" max="10" width="12.28515625" style="61" customWidth="1"/>
    <col min="11" max="11" width="9.5703125" style="61" bestFit="1" customWidth="1"/>
    <col min="12" max="13" width="11.42578125" style="61" customWidth="1"/>
    <col min="14" max="16384" width="9.140625" style="61"/>
  </cols>
  <sheetData>
    <row r="1" spans="1:13" s="77" customFormat="1" ht="36" customHeight="1">
      <c r="A1" s="85" t="s">
        <v>80</v>
      </c>
      <c r="B1" s="76"/>
      <c r="C1" s="76"/>
      <c r="D1" s="76"/>
      <c r="E1" s="76"/>
      <c r="F1" s="76"/>
      <c r="G1" s="76"/>
      <c r="H1" s="76"/>
      <c r="I1" s="76"/>
      <c r="J1" s="76"/>
    </row>
    <row r="2" spans="1:13" s="88" customFormat="1" ht="13.5" customHeight="1">
      <c r="A2" s="86"/>
      <c r="B2" s="87"/>
      <c r="C2" s="87"/>
      <c r="D2" s="87"/>
      <c r="E2" s="87"/>
      <c r="F2" s="87"/>
      <c r="G2" s="87"/>
      <c r="H2" s="87"/>
      <c r="I2" s="87"/>
      <c r="J2" s="87"/>
    </row>
    <row r="3" spans="1:13" s="88" customFormat="1" ht="13.5" customHeight="1">
      <c r="A3" s="86"/>
      <c r="B3" s="87"/>
      <c r="C3" s="87"/>
      <c r="D3" s="87"/>
      <c r="E3" s="87"/>
      <c r="F3" s="87"/>
      <c r="G3" s="87"/>
      <c r="H3" s="87"/>
      <c r="I3" s="87"/>
      <c r="J3" s="87"/>
    </row>
    <row r="4" spans="1:13" ht="25.5" customHeight="1">
      <c r="A4" s="199" t="s">
        <v>78</v>
      </c>
      <c r="B4" s="199"/>
      <c r="C4" s="199"/>
      <c r="D4" s="199"/>
      <c r="E4" s="199"/>
      <c r="F4" s="199"/>
      <c r="G4" s="199"/>
      <c r="H4" s="199"/>
      <c r="I4" s="199"/>
      <c r="J4" s="199"/>
      <c r="K4" s="199"/>
      <c r="L4" s="199"/>
      <c r="M4" s="199"/>
    </row>
    <row r="5" spans="1:13">
      <c r="A5" s="202" t="s">
        <v>77</v>
      </c>
      <c r="B5" s="203" t="s">
        <v>15</v>
      </c>
      <c r="C5" s="203"/>
      <c r="D5" s="203"/>
      <c r="E5" s="201" t="s">
        <v>20</v>
      </c>
      <c r="F5" s="201"/>
      <c r="G5" s="201"/>
      <c r="H5" s="201"/>
      <c r="I5" s="201"/>
      <c r="J5" s="201"/>
      <c r="K5" s="201"/>
      <c r="L5" s="201"/>
      <c r="M5" s="201"/>
    </row>
    <row r="6" spans="1:13">
      <c r="A6" s="202"/>
      <c r="B6" s="203"/>
      <c r="C6" s="203"/>
      <c r="D6" s="203"/>
      <c r="E6" s="202" t="s">
        <v>16</v>
      </c>
      <c r="F6" s="202"/>
      <c r="G6" s="202"/>
      <c r="H6" s="202" t="s">
        <v>17</v>
      </c>
      <c r="I6" s="202"/>
      <c r="J6" s="202"/>
      <c r="K6" s="202" t="s">
        <v>14</v>
      </c>
      <c r="L6" s="202"/>
      <c r="M6" s="202"/>
    </row>
    <row r="7" spans="1:13">
      <c r="A7" s="202"/>
      <c r="B7" s="201" t="s">
        <v>18</v>
      </c>
      <c r="C7" s="201" t="s">
        <v>19</v>
      </c>
      <c r="D7" s="201" t="s">
        <v>3</v>
      </c>
      <c r="E7" s="201" t="s">
        <v>18</v>
      </c>
      <c r="F7" s="201" t="s">
        <v>19</v>
      </c>
      <c r="G7" s="201" t="s">
        <v>3</v>
      </c>
      <c r="H7" s="201" t="s">
        <v>18</v>
      </c>
      <c r="I7" s="201" t="s">
        <v>19</v>
      </c>
      <c r="J7" s="201" t="s">
        <v>3</v>
      </c>
      <c r="K7" s="201" t="s">
        <v>18</v>
      </c>
      <c r="L7" s="201" t="s">
        <v>19</v>
      </c>
      <c r="M7" s="201" t="s">
        <v>3</v>
      </c>
    </row>
    <row r="8" spans="1:13">
      <c r="A8" s="202"/>
      <c r="B8" s="204"/>
      <c r="C8" s="204"/>
      <c r="D8" s="204"/>
      <c r="E8" s="201"/>
      <c r="F8" s="201"/>
      <c r="G8" s="201"/>
      <c r="H8" s="201"/>
      <c r="I8" s="201"/>
      <c r="J8" s="201"/>
      <c r="K8" s="201"/>
      <c r="L8" s="201"/>
      <c r="M8" s="201"/>
    </row>
    <row r="9" spans="1:13">
      <c r="A9" s="12" t="s">
        <v>90</v>
      </c>
      <c r="B9" s="66">
        <v>1.029965</v>
      </c>
      <c r="C9" s="65">
        <v>7.4299999999999995E-4</v>
      </c>
      <c r="D9" s="81">
        <f>B9+C9</f>
        <v>1.030708</v>
      </c>
      <c r="E9" s="65">
        <f>B9</f>
        <v>1.029965</v>
      </c>
      <c r="F9" s="65">
        <v>0</v>
      </c>
      <c r="G9" s="81">
        <f>E9+F9</f>
        <v>1.029965</v>
      </c>
      <c r="H9" s="65">
        <f>B9</f>
        <v>1.029965</v>
      </c>
      <c r="I9" s="65">
        <f>C9</f>
        <v>7.4299999999999995E-4</v>
      </c>
      <c r="J9" s="81">
        <f>H9+I9</f>
        <v>1.030708</v>
      </c>
      <c r="K9" s="67">
        <f>(E9+H9)*'6. BE Assumptions'!B14</f>
        <v>1.029965</v>
      </c>
      <c r="L9" s="67">
        <f>(F9+I9)*'6. BE Assumptions'!E14</f>
        <v>1.8574999999999999E-4</v>
      </c>
      <c r="M9" s="81">
        <f>K9+L9</f>
        <v>1.03015075</v>
      </c>
    </row>
    <row r="10" spans="1:13">
      <c r="A10" s="12" t="s">
        <v>89</v>
      </c>
      <c r="B10" s="66">
        <v>0.75415954363556004</v>
      </c>
      <c r="C10" s="65">
        <v>3.1159420462813685E-3</v>
      </c>
      <c r="D10" s="81">
        <f t="shared" ref="D10:D19" si="0">B10+C10</f>
        <v>0.75727548568184144</v>
      </c>
      <c r="E10" s="65">
        <v>0</v>
      </c>
      <c r="F10" s="65">
        <v>0</v>
      </c>
      <c r="G10" s="81">
        <f t="shared" ref="G10:G21" si="1">E10+F10</f>
        <v>0</v>
      </c>
      <c r="H10" s="65">
        <f>B10</f>
        <v>0.75415954363556004</v>
      </c>
      <c r="I10" s="65">
        <f>0.5*C10</f>
        <v>1.5579710231406843E-3</v>
      </c>
      <c r="J10" s="81">
        <f t="shared" ref="J10:J19" si="2">H10+I10</f>
        <v>0.75571751465870074</v>
      </c>
      <c r="K10" s="67">
        <f>(E10+H10)*'6. BE Assumptions'!B8</f>
        <v>0.37707977181778002</v>
      </c>
      <c r="L10" s="67">
        <f>(F10+I10)*'6. BE Assumptions'!E8</f>
        <v>3.8949275578517106E-4</v>
      </c>
      <c r="M10" s="81">
        <f t="shared" ref="M10:M19" si="3">K10+L10</f>
        <v>0.37746926457356517</v>
      </c>
    </row>
    <row r="11" spans="1:13">
      <c r="A11" s="12" t="s">
        <v>76</v>
      </c>
      <c r="B11" s="66">
        <v>0.63065322754002517</v>
      </c>
      <c r="C11" s="65">
        <v>4.2496912716404755E-4</v>
      </c>
      <c r="D11" s="81">
        <f t="shared" si="0"/>
        <v>0.63107819666718923</v>
      </c>
      <c r="E11" s="65">
        <v>0</v>
      </c>
      <c r="F11" s="65">
        <v>0</v>
      </c>
      <c r="G11" s="81">
        <f t="shared" si="1"/>
        <v>0</v>
      </c>
      <c r="H11" s="65">
        <f>B11</f>
        <v>0.63065322754002517</v>
      </c>
      <c r="I11" s="65">
        <f>C11</f>
        <v>4.2496912716404755E-4</v>
      </c>
      <c r="J11" s="81">
        <f t="shared" si="2"/>
        <v>0.63107819666718923</v>
      </c>
      <c r="K11" s="67">
        <f>(E11+H11)*'6. BE Assumptions'!B15</f>
        <v>0.31532661377001259</v>
      </c>
      <c r="L11" s="67">
        <f>(F11+I11)*'6. BE Assumptions'!E15</f>
        <v>1.0624228179101189E-4</v>
      </c>
      <c r="M11" s="81">
        <f t="shared" si="3"/>
        <v>0.3154328560518036</v>
      </c>
    </row>
    <row r="12" spans="1:13">
      <c r="A12" s="12" t="s">
        <v>88</v>
      </c>
      <c r="B12" s="66">
        <v>0.20295943268196315</v>
      </c>
      <c r="C12" s="65">
        <v>1.2366076445963567E-4</v>
      </c>
      <c r="D12" s="81">
        <f t="shared" si="0"/>
        <v>0.20308309344642278</v>
      </c>
      <c r="E12" s="65">
        <v>0</v>
      </c>
      <c r="F12" s="65">
        <v>0</v>
      </c>
      <c r="G12" s="81">
        <f t="shared" si="1"/>
        <v>0</v>
      </c>
      <c r="H12" s="65">
        <v>0</v>
      </c>
      <c r="I12" s="65">
        <v>0</v>
      </c>
      <c r="J12" s="81">
        <f t="shared" si="2"/>
        <v>0</v>
      </c>
      <c r="K12" s="67">
        <f>(E12+H12)*'6. BE Assumptions'!B7</f>
        <v>0</v>
      </c>
      <c r="L12" s="67">
        <f>(F12+I12)*'6. BE Assumptions'!E7</f>
        <v>0</v>
      </c>
      <c r="M12" s="81">
        <f t="shared" si="3"/>
        <v>0</v>
      </c>
    </row>
    <row r="13" spans="1:13">
      <c r="A13" s="12" t="s">
        <v>87</v>
      </c>
      <c r="B13" s="66">
        <v>0.15339335991383768</v>
      </c>
      <c r="C13" s="65">
        <v>5.0084300497611745E-4</v>
      </c>
      <c r="D13" s="81">
        <f t="shared" si="0"/>
        <v>0.15389420291881378</v>
      </c>
      <c r="E13" s="65">
        <f>B13</f>
        <v>0.15339335991383768</v>
      </c>
      <c r="F13" s="65">
        <v>0</v>
      </c>
      <c r="G13" s="81">
        <f t="shared" si="1"/>
        <v>0.15339335991383768</v>
      </c>
      <c r="H13" s="65">
        <f t="shared" ref="H13:I15" si="4">B13</f>
        <v>0.15339335991383768</v>
      </c>
      <c r="I13" s="65">
        <f t="shared" si="4"/>
        <v>5.0084300497611745E-4</v>
      </c>
      <c r="J13" s="81">
        <f t="shared" si="2"/>
        <v>0.15389420291881378</v>
      </c>
      <c r="K13" s="67">
        <f>(E13+H13)*'6. BE Assumptions'!B9</f>
        <v>0.15339335991383768</v>
      </c>
      <c r="L13" s="67">
        <f>(F13+I13)*'6. BE Assumptions'!E9</f>
        <v>1.2521075124402936E-4</v>
      </c>
      <c r="M13" s="81">
        <f t="shared" si="3"/>
        <v>0.15351857066508171</v>
      </c>
    </row>
    <row r="14" spans="1:13">
      <c r="A14" s="12" t="s">
        <v>86</v>
      </c>
      <c r="B14" s="19">
        <v>0.14722691097370144</v>
      </c>
      <c r="C14" s="82">
        <v>1.1132377815365442E-3</v>
      </c>
      <c r="D14" s="81">
        <f t="shared" si="0"/>
        <v>0.14834014875523799</v>
      </c>
      <c r="E14" s="82">
        <v>0</v>
      </c>
      <c r="F14" s="82">
        <v>0</v>
      </c>
      <c r="G14" s="83">
        <f t="shared" si="1"/>
        <v>0</v>
      </c>
      <c r="H14" s="82">
        <f t="shared" si="4"/>
        <v>0.14722691097370144</v>
      </c>
      <c r="I14" s="82">
        <f t="shared" si="4"/>
        <v>1.1132377815365442E-3</v>
      </c>
      <c r="J14" s="81">
        <f t="shared" si="2"/>
        <v>0.14834014875523799</v>
      </c>
      <c r="K14" s="67">
        <f>(E14+H14)*'6. BE Assumptions'!B17</f>
        <v>7.3613455486850721E-2</v>
      </c>
      <c r="L14" s="67">
        <f>(F14+I14)*'6. BE Assumptions'!E17</f>
        <v>2.7830944538413606E-4</v>
      </c>
      <c r="M14" s="81">
        <f t="shared" si="3"/>
        <v>7.3891764932234857E-2</v>
      </c>
    </row>
    <row r="15" spans="1:13">
      <c r="A15" s="12" t="s">
        <v>85</v>
      </c>
      <c r="B15" s="66">
        <v>0.13502801191213606</v>
      </c>
      <c r="C15" s="65">
        <v>5.5639633223537794E-5</v>
      </c>
      <c r="D15" s="81">
        <f t="shared" si="0"/>
        <v>0.13508365154535959</v>
      </c>
      <c r="E15" s="25">
        <v>0</v>
      </c>
      <c r="F15" s="65">
        <v>0</v>
      </c>
      <c r="G15" s="81">
        <f t="shared" si="1"/>
        <v>0</v>
      </c>
      <c r="H15" s="65">
        <f t="shared" si="4"/>
        <v>0.13502801191213606</v>
      </c>
      <c r="I15" s="65">
        <f t="shared" si="4"/>
        <v>5.5639633223537794E-5</v>
      </c>
      <c r="J15" s="81">
        <f t="shared" si="2"/>
        <v>0.13508365154535959</v>
      </c>
      <c r="K15" s="67">
        <f>(E15+H15)*'6. BE Assumptions'!B11</f>
        <v>6.7514005956068032E-2</v>
      </c>
      <c r="L15" s="67">
        <f>(F15+I15)*'6. BE Assumptions'!E11</f>
        <v>1.3909908305884448E-5</v>
      </c>
      <c r="M15" s="81">
        <f t="shared" si="3"/>
        <v>6.7527915864373914E-2</v>
      </c>
    </row>
    <row r="16" spans="1:13">
      <c r="A16" s="12" t="s">
        <v>84</v>
      </c>
      <c r="B16" s="66">
        <v>0.10790674832301757</v>
      </c>
      <c r="C16" s="65">
        <v>1.0774772327642032E-3</v>
      </c>
      <c r="D16" s="81">
        <f t="shared" si="0"/>
        <v>0.10898422555578177</v>
      </c>
      <c r="E16" s="65">
        <v>0</v>
      </c>
      <c r="F16" s="65">
        <v>0</v>
      </c>
      <c r="G16" s="81">
        <f t="shared" si="1"/>
        <v>0</v>
      </c>
      <c r="H16" s="65">
        <v>0</v>
      </c>
      <c r="I16" s="65">
        <v>0</v>
      </c>
      <c r="J16" s="81">
        <f t="shared" si="2"/>
        <v>0</v>
      </c>
      <c r="K16" s="67">
        <f>(E16+H16)*'6. BE Assumptions'!B12</f>
        <v>0</v>
      </c>
      <c r="L16" s="67">
        <f>(F16+I16)*'6. BE Assumptions'!E12</f>
        <v>0</v>
      </c>
      <c r="M16" s="81">
        <f t="shared" si="3"/>
        <v>0</v>
      </c>
    </row>
    <row r="17" spans="1:13">
      <c r="A17" s="12" t="s">
        <v>83</v>
      </c>
      <c r="B17" s="66">
        <v>1.2056161355120222E-2</v>
      </c>
      <c r="C17" s="65">
        <v>0</v>
      </c>
      <c r="D17" s="81">
        <f t="shared" si="0"/>
        <v>1.2056161355120222E-2</v>
      </c>
      <c r="E17" s="65">
        <v>0</v>
      </c>
      <c r="F17" s="65">
        <v>0</v>
      </c>
      <c r="G17" s="81">
        <f t="shared" si="1"/>
        <v>0</v>
      </c>
      <c r="H17" s="65">
        <f>B17</f>
        <v>1.2056161355120222E-2</v>
      </c>
      <c r="I17" s="65">
        <v>0</v>
      </c>
      <c r="J17" s="81">
        <f t="shared" si="2"/>
        <v>1.2056161355120222E-2</v>
      </c>
      <c r="K17" s="67">
        <f>(E17+H17)*'6. BE Assumptions'!B16</f>
        <v>6.0280806775601112E-3</v>
      </c>
      <c r="L17" s="67">
        <f>(F17+I17)*'6. BE Assumptions'!E16</f>
        <v>0</v>
      </c>
      <c r="M17" s="81">
        <f t="shared" si="3"/>
        <v>6.0280806775601112E-3</v>
      </c>
    </row>
    <row r="18" spans="1:13">
      <c r="A18" s="12" t="s">
        <v>81</v>
      </c>
      <c r="B18" s="66">
        <v>1.3769999999999999E-2</v>
      </c>
      <c r="C18" s="65">
        <v>0</v>
      </c>
      <c r="D18" s="81">
        <f t="shared" si="0"/>
        <v>1.3769999999999999E-2</v>
      </c>
      <c r="E18" s="65">
        <f>B18</f>
        <v>1.3769999999999999E-2</v>
      </c>
      <c r="F18" s="65">
        <f>C18</f>
        <v>0</v>
      </c>
      <c r="G18" s="81">
        <f t="shared" si="1"/>
        <v>1.3769999999999999E-2</v>
      </c>
      <c r="H18" s="65">
        <f>B18</f>
        <v>1.3769999999999999E-2</v>
      </c>
      <c r="I18" s="65">
        <f>C18</f>
        <v>0</v>
      </c>
      <c r="J18" s="81">
        <f t="shared" si="2"/>
        <v>1.3769999999999999E-2</v>
      </c>
      <c r="K18" s="67">
        <f>(E18+H18)*'6. BE Assumptions'!B10</f>
        <v>1.3769999999999999E-2</v>
      </c>
      <c r="L18" s="67">
        <f>(F18+I18)*'6. BE Assumptions'!E10</f>
        <v>0</v>
      </c>
      <c r="M18" s="81">
        <f t="shared" si="3"/>
        <v>1.3769999999999999E-2</v>
      </c>
    </row>
    <row r="19" spans="1:13">
      <c r="A19" s="12" t="s">
        <v>82</v>
      </c>
      <c r="B19" s="66">
        <v>2.1580999999999999E-2</v>
      </c>
      <c r="C19" s="65">
        <v>0</v>
      </c>
      <c r="D19" s="81">
        <f t="shared" si="0"/>
        <v>2.1580999999999999E-2</v>
      </c>
      <c r="E19" s="65">
        <f>B19</f>
        <v>2.1580999999999999E-2</v>
      </c>
      <c r="F19" s="65">
        <f>C19</f>
        <v>0</v>
      </c>
      <c r="G19" s="81">
        <f t="shared" si="1"/>
        <v>2.1580999999999999E-2</v>
      </c>
      <c r="H19" s="65">
        <f>B19</f>
        <v>2.1580999999999999E-2</v>
      </c>
      <c r="I19" s="65">
        <f>C19</f>
        <v>0</v>
      </c>
      <c r="J19" s="81">
        <f t="shared" si="2"/>
        <v>2.1580999999999999E-2</v>
      </c>
      <c r="K19" s="67">
        <f>(E19+H19)*'6. BE Assumptions'!B13</f>
        <v>2.1580999999999999E-2</v>
      </c>
      <c r="L19" s="67">
        <f>(F19+I19)*'6. BE Assumptions'!E13</f>
        <v>0</v>
      </c>
      <c r="M19" s="81">
        <f t="shared" si="3"/>
        <v>2.1580999999999999E-2</v>
      </c>
    </row>
    <row r="20" spans="1:13">
      <c r="A20" s="89"/>
      <c r="B20" s="65"/>
      <c r="C20" s="65"/>
      <c r="D20" s="81"/>
      <c r="E20" s="65"/>
      <c r="F20" s="65"/>
      <c r="G20" s="81"/>
      <c r="H20" s="65"/>
      <c r="I20" s="65"/>
      <c r="J20" s="81"/>
      <c r="K20" s="65"/>
      <c r="L20" s="65"/>
      <c r="M20" s="81"/>
    </row>
    <row r="21" spans="1:13">
      <c r="A21" s="84" t="s">
        <v>3</v>
      </c>
      <c r="B21" s="65">
        <f>SUM(B9:B19)</f>
        <v>3.2086993963353607</v>
      </c>
      <c r="C21" s="72">
        <f>SUM(C9:C19)</f>
        <v>7.1547695904054538E-3</v>
      </c>
      <c r="D21" s="81">
        <f>SUM(D9:D19)</f>
        <v>3.2158541659257671</v>
      </c>
      <c r="E21" s="65">
        <f>SUM(E9:E19)</f>
        <v>1.2187093599138379</v>
      </c>
      <c r="F21" s="72">
        <f>SUM(F9:F19)</f>
        <v>0</v>
      </c>
      <c r="G21" s="81">
        <f t="shared" si="1"/>
        <v>1.2187093599138379</v>
      </c>
      <c r="H21" s="65">
        <f>SUM(H9:H19)</f>
        <v>2.8978332153303801</v>
      </c>
      <c r="I21" s="72">
        <f>SUM(I9:I19)</f>
        <v>4.3956605700409311E-3</v>
      </c>
      <c r="J21" s="66">
        <f>SUM(J9:J19)</f>
        <v>2.9022288759004216</v>
      </c>
      <c r="K21" s="66">
        <f t="shared" ref="K21:M21" si="5">SUM(K9:K19)</f>
        <v>2.0582712876221096</v>
      </c>
      <c r="L21" s="72">
        <f t="shared" si="5"/>
        <v>1.0989151425102328E-3</v>
      </c>
      <c r="M21" s="81">
        <f t="shared" si="5"/>
        <v>2.0593702027646192</v>
      </c>
    </row>
    <row r="22" spans="1:13">
      <c r="A22" s="47" t="s">
        <v>156</v>
      </c>
      <c r="B22" s="65">
        <f>B21-(B11+B18+B19)</f>
        <v>2.5426951687953356</v>
      </c>
      <c r="C22" s="65">
        <f>C21-(C11+C18+C19)</f>
        <v>6.7298004632414064E-3</v>
      </c>
      <c r="D22" s="81">
        <f>B22+C22</f>
        <v>2.5494249692585771</v>
      </c>
      <c r="E22" s="65">
        <f>E21-(E11+E18)</f>
        <v>1.2049393599138378</v>
      </c>
      <c r="F22" s="72">
        <f>F21-F11</f>
        <v>0</v>
      </c>
      <c r="G22" s="81">
        <f>E22+F22</f>
        <v>1.2049393599138378</v>
      </c>
      <c r="H22" s="65">
        <f>H21-(H11+H18)</f>
        <v>2.2534099877903548</v>
      </c>
      <c r="I22" s="72">
        <f>I21-(I11+I18)</f>
        <v>3.9706914428768838E-3</v>
      </c>
      <c r="J22" s="81">
        <f>H22+I22</f>
        <v>2.2573806792332318</v>
      </c>
      <c r="K22" s="65">
        <f>K21-K11-K18</f>
        <v>1.729174673852097</v>
      </c>
      <c r="L22" s="72">
        <f>L21-(L18*'6. BE Assumptions'!E9)-L11</f>
        <v>9.9267286071922094E-4</v>
      </c>
      <c r="M22" s="72">
        <f>K22+L22</f>
        <v>1.7301673467128162</v>
      </c>
    </row>
    <row r="23" spans="1:13">
      <c r="A23" s="47" t="s">
        <v>155</v>
      </c>
      <c r="B23" s="65">
        <f>B21-(B9+B18+B19)</f>
        <v>2.1433833963353606</v>
      </c>
      <c r="C23" s="65">
        <f>C21-(C9+C18+C19)</f>
        <v>6.411769590405454E-3</v>
      </c>
      <c r="D23" s="81">
        <f>B23+C23</f>
        <v>2.1497951659257661</v>
      </c>
      <c r="E23" s="65">
        <f>E21-(E9+E18)</f>
        <v>0.17497435991383781</v>
      </c>
      <c r="F23" s="72">
        <f>F21-F9</f>
        <v>0</v>
      </c>
      <c r="G23" s="81">
        <f>E23+F23</f>
        <v>0.17497435991383781</v>
      </c>
      <c r="H23" s="65">
        <f>H21-(H9+H18)</f>
        <v>1.85409821533038</v>
      </c>
      <c r="I23" s="72">
        <f>I21-(I9+I18)</f>
        <v>3.6526605700409314E-3</v>
      </c>
      <c r="J23" s="81">
        <f>H23+I23</f>
        <v>1.8577508759004209</v>
      </c>
      <c r="K23" s="65">
        <f>K21-K9-K18</f>
        <v>1.0145362876221096</v>
      </c>
      <c r="L23" s="72">
        <f>L21-(L18*'6. BE Assumptions'!E9)-L9</f>
        <v>9.1316514251023285E-4</v>
      </c>
      <c r="M23" s="72">
        <f>K23+L23</f>
        <v>1.0154494527646198</v>
      </c>
    </row>
    <row r="24" spans="1:13">
      <c r="A24" s="55" t="s">
        <v>154</v>
      </c>
      <c r="B24" s="90" t="s">
        <v>11</v>
      </c>
      <c r="C24" s="91" t="s">
        <v>11</v>
      </c>
      <c r="D24" s="92" t="s">
        <v>11</v>
      </c>
      <c r="E24" s="90" t="s">
        <v>11</v>
      </c>
      <c r="F24" s="93" t="s">
        <v>11</v>
      </c>
      <c r="G24" s="94" t="s">
        <v>11</v>
      </c>
      <c r="H24" s="95" t="s">
        <v>11</v>
      </c>
      <c r="I24" s="93" t="s">
        <v>11</v>
      </c>
      <c r="J24" s="94" t="s">
        <v>11</v>
      </c>
      <c r="K24" s="39">
        <f>(K22+K23)/2</f>
        <v>1.3718554807371033</v>
      </c>
      <c r="L24" s="96">
        <f>(L22+L23)/2</f>
        <v>9.529190016147269E-4</v>
      </c>
      <c r="M24" s="96">
        <f>K24+L24</f>
        <v>1.3728083997387179</v>
      </c>
    </row>
    <row r="25" spans="1:13">
      <c r="A25" s="2"/>
      <c r="B25" s="65"/>
      <c r="C25" s="65"/>
      <c r="D25" s="65"/>
      <c r="E25" s="65"/>
      <c r="F25" s="65"/>
      <c r="G25" s="65"/>
      <c r="H25" s="65"/>
      <c r="I25" s="65"/>
      <c r="J25" s="65"/>
      <c r="K25" s="65"/>
      <c r="L25" s="65"/>
      <c r="M25" s="65"/>
    </row>
    <row r="26" spans="1:13">
      <c r="A26" s="186" t="s">
        <v>200</v>
      </c>
    </row>
  </sheetData>
  <sheetProtection password="8725" sheet="1" objects="1" scenarios="1"/>
  <mergeCells count="19">
    <mergeCell ref="D7:D8"/>
    <mergeCell ref="E7:E8"/>
    <mergeCell ref="F7:F8"/>
    <mergeCell ref="A4:M4"/>
    <mergeCell ref="G7:G8"/>
    <mergeCell ref="H7:H8"/>
    <mergeCell ref="I7:I8"/>
    <mergeCell ref="A5:A8"/>
    <mergeCell ref="B5:D6"/>
    <mergeCell ref="E5:M5"/>
    <mergeCell ref="E6:G6"/>
    <mergeCell ref="H6:J6"/>
    <mergeCell ref="J7:J8"/>
    <mergeCell ref="K6:M6"/>
    <mergeCell ref="K7:K8"/>
    <mergeCell ref="L7:L8"/>
    <mergeCell ref="M7:M8"/>
    <mergeCell ref="B7:B8"/>
    <mergeCell ref="C7:C8"/>
  </mergeCells>
  <pageMargins left="0.7" right="0.7" top="0.75" bottom="0.75" header="0.3" footer="0.3"/>
  <pageSetup paperSize="9" orientation="portrait" r:id="rId1"/>
  <ignoredErrors>
    <ignoredError sqref="G21 I10 D21 J21" formula="1"/>
  </ignoredErrors>
</worksheet>
</file>

<file path=xl/worksheets/sheet4.xml><?xml version="1.0" encoding="utf-8"?>
<worksheet xmlns="http://schemas.openxmlformats.org/spreadsheetml/2006/main" xmlns:r="http://schemas.openxmlformats.org/officeDocument/2006/relationships">
  <dimension ref="A1:M68"/>
  <sheetViews>
    <sheetView zoomScale="80" zoomScaleNormal="80" workbookViewId="0">
      <selection activeCell="E29" sqref="E29"/>
    </sheetView>
  </sheetViews>
  <sheetFormatPr defaultRowHeight="12.75"/>
  <cols>
    <col min="1" max="1" width="47.5703125" customWidth="1"/>
    <col min="2" max="2" width="12.140625" customWidth="1"/>
    <col min="3" max="3" width="11.85546875" customWidth="1"/>
    <col min="4" max="4" width="14" customWidth="1"/>
    <col min="5" max="5" width="11" customWidth="1"/>
    <col min="6" max="6" width="10.42578125" customWidth="1"/>
    <col min="7" max="7" width="10.5703125" customWidth="1"/>
    <col min="8" max="8" width="10" customWidth="1"/>
    <col min="9" max="10" width="10.42578125" customWidth="1"/>
    <col min="11" max="11" width="11.140625" customWidth="1"/>
    <col min="12" max="12" width="10.85546875" customWidth="1"/>
    <col min="13" max="13" width="11" customWidth="1"/>
  </cols>
  <sheetData>
    <row r="1" spans="1:13" s="77" customFormat="1" ht="36" customHeight="1">
      <c r="A1" s="85" t="s">
        <v>80</v>
      </c>
      <c r="B1" s="76"/>
      <c r="C1" s="76"/>
      <c r="D1" s="76"/>
      <c r="E1" s="76"/>
      <c r="F1" s="76"/>
      <c r="G1" s="76"/>
      <c r="H1" s="76"/>
      <c r="I1" s="76"/>
      <c r="J1" s="76"/>
    </row>
    <row r="2" spans="1:13" ht="15.75">
      <c r="A2" s="9"/>
    </row>
    <row r="3" spans="1:13" ht="15.75">
      <c r="A3" s="9"/>
    </row>
    <row r="4" spans="1:13" ht="23.25" customHeight="1">
      <c r="A4" s="199" t="s">
        <v>92</v>
      </c>
      <c r="B4" s="199"/>
      <c r="C4" s="199"/>
      <c r="D4" s="199"/>
      <c r="E4" s="199"/>
      <c r="F4" s="199"/>
      <c r="G4" s="199"/>
      <c r="H4" s="199"/>
      <c r="I4" s="199"/>
      <c r="J4" s="199"/>
      <c r="K4" s="199"/>
      <c r="L4" s="199"/>
      <c r="M4" s="199"/>
    </row>
    <row r="5" spans="1:13" ht="13.5" customHeight="1">
      <c r="A5" s="202" t="s">
        <v>77</v>
      </c>
      <c r="B5" s="203" t="s">
        <v>15</v>
      </c>
      <c r="C5" s="203"/>
      <c r="D5" s="203"/>
      <c r="E5" s="201" t="s">
        <v>20</v>
      </c>
      <c r="F5" s="201"/>
      <c r="G5" s="201"/>
      <c r="H5" s="201"/>
      <c r="I5" s="201"/>
      <c r="J5" s="201"/>
      <c r="K5" s="201"/>
      <c r="L5" s="201"/>
      <c r="M5" s="201"/>
    </row>
    <row r="6" spans="1:13">
      <c r="A6" s="202"/>
      <c r="B6" s="203"/>
      <c r="C6" s="203"/>
      <c r="D6" s="203"/>
      <c r="E6" s="202" t="s">
        <v>16</v>
      </c>
      <c r="F6" s="202"/>
      <c r="G6" s="202"/>
      <c r="H6" s="202" t="s">
        <v>17</v>
      </c>
      <c r="I6" s="202"/>
      <c r="J6" s="202"/>
      <c r="K6" s="202" t="s">
        <v>14</v>
      </c>
      <c r="L6" s="202"/>
      <c r="M6" s="202"/>
    </row>
    <row r="7" spans="1:13">
      <c r="A7" s="202"/>
      <c r="B7" s="201" t="s">
        <v>18</v>
      </c>
      <c r="C7" s="201" t="s">
        <v>19</v>
      </c>
      <c r="D7" s="201" t="s">
        <v>3</v>
      </c>
      <c r="E7" s="201" t="s">
        <v>18</v>
      </c>
      <c r="F7" s="201" t="s">
        <v>19</v>
      </c>
      <c r="G7" s="201" t="s">
        <v>3</v>
      </c>
      <c r="H7" s="201" t="s">
        <v>18</v>
      </c>
      <c r="I7" s="201" t="s">
        <v>19</v>
      </c>
      <c r="J7" s="201" t="s">
        <v>3</v>
      </c>
      <c r="K7" s="201" t="s">
        <v>18</v>
      </c>
      <c r="L7" s="201" t="s">
        <v>19</v>
      </c>
      <c r="M7" s="201" t="s">
        <v>3</v>
      </c>
    </row>
    <row r="8" spans="1:13">
      <c r="A8" s="202"/>
      <c r="B8" s="204"/>
      <c r="C8" s="204"/>
      <c r="D8" s="204"/>
      <c r="E8" s="201"/>
      <c r="F8" s="201"/>
      <c r="G8" s="201"/>
      <c r="H8" s="201"/>
      <c r="I8" s="201"/>
      <c r="J8" s="201"/>
      <c r="K8" s="201"/>
      <c r="L8" s="201"/>
      <c r="M8" s="201"/>
    </row>
    <row r="9" spans="1:13">
      <c r="A9" s="17" t="s">
        <v>91</v>
      </c>
      <c r="B9" s="10">
        <v>0</v>
      </c>
      <c r="C9" s="6">
        <v>0</v>
      </c>
      <c r="D9" s="11">
        <v>0</v>
      </c>
      <c r="E9" s="10">
        <v>0</v>
      </c>
      <c r="F9" s="20">
        <v>0</v>
      </c>
      <c r="G9" s="20">
        <f>E9+F9</f>
        <v>0</v>
      </c>
      <c r="H9" s="10">
        <v>0</v>
      </c>
      <c r="I9" s="20">
        <v>0</v>
      </c>
      <c r="J9" s="20">
        <f>H9+I9</f>
        <v>0</v>
      </c>
      <c r="K9" s="10">
        <v>0</v>
      </c>
      <c r="L9" s="20">
        <v>0</v>
      </c>
      <c r="M9" s="20">
        <f>K9+L9</f>
        <v>0</v>
      </c>
    </row>
    <row r="10" spans="1:13">
      <c r="A10" s="17" t="s">
        <v>97</v>
      </c>
      <c r="B10" s="10">
        <v>0</v>
      </c>
      <c r="C10" s="6">
        <v>0</v>
      </c>
      <c r="D10" s="11">
        <v>0</v>
      </c>
      <c r="E10" s="10">
        <v>0</v>
      </c>
      <c r="F10" s="20">
        <v>0</v>
      </c>
      <c r="G10" s="20">
        <f t="shared" ref="G10:G65" si="0">E10+F10</f>
        <v>0</v>
      </c>
      <c r="H10" s="10">
        <v>0</v>
      </c>
      <c r="I10" s="20">
        <v>0</v>
      </c>
      <c r="J10" s="20">
        <f t="shared" ref="J10:J65" si="1">H10+I10</f>
        <v>0</v>
      </c>
      <c r="K10" s="10">
        <v>0</v>
      </c>
      <c r="L10" s="20">
        <v>0</v>
      </c>
      <c r="M10" s="20">
        <f t="shared" ref="M10:M65" si="2">K10+L10</f>
        <v>0</v>
      </c>
    </row>
    <row r="11" spans="1:13">
      <c r="A11" s="17" t="s">
        <v>98</v>
      </c>
      <c r="B11" s="10">
        <v>0</v>
      </c>
      <c r="C11" s="6">
        <v>0</v>
      </c>
      <c r="D11" s="11">
        <v>0</v>
      </c>
      <c r="E11" s="10">
        <v>0</v>
      </c>
      <c r="F11" s="20">
        <v>0</v>
      </c>
      <c r="G11" s="20">
        <f t="shared" si="0"/>
        <v>0</v>
      </c>
      <c r="H11" s="10">
        <v>0</v>
      </c>
      <c r="I11" s="20">
        <v>0</v>
      </c>
      <c r="J11" s="20">
        <f t="shared" si="1"/>
        <v>0</v>
      </c>
      <c r="K11" s="10">
        <v>0</v>
      </c>
      <c r="L11" s="20">
        <v>0</v>
      </c>
      <c r="M11" s="20">
        <f t="shared" si="2"/>
        <v>0</v>
      </c>
    </row>
    <row r="12" spans="1:13">
      <c r="A12" s="17" t="s">
        <v>99</v>
      </c>
      <c r="B12" s="10">
        <v>0</v>
      </c>
      <c r="C12" s="6">
        <v>0</v>
      </c>
      <c r="D12" s="11">
        <v>0</v>
      </c>
      <c r="E12" s="10">
        <v>0</v>
      </c>
      <c r="F12" s="20">
        <v>0</v>
      </c>
      <c r="G12" s="20">
        <f t="shared" si="0"/>
        <v>0</v>
      </c>
      <c r="H12" s="10">
        <v>0</v>
      </c>
      <c r="I12" s="20">
        <v>0</v>
      </c>
      <c r="J12" s="20">
        <f t="shared" si="1"/>
        <v>0</v>
      </c>
      <c r="K12" s="10">
        <v>0</v>
      </c>
      <c r="L12" s="20">
        <v>0</v>
      </c>
      <c r="M12" s="20">
        <f t="shared" si="2"/>
        <v>0</v>
      </c>
    </row>
    <row r="13" spans="1:13">
      <c r="A13" s="17" t="s">
        <v>100</v>
      </c>
      <c r="B13" s="10">
        <v>0.20442192403032725</v>
      </c>
      <c r="C13" s="6">
        <v>5.5647398992301356E-3</v>
      </c>
      <c r="D13" s="11">
        <v>0.20998666392955739</v>
      </c>
      <c r="E13" s="6">
        <v>0</v>
      </c>
      <c r="F13" s="20">
        <v>0</v>
      </c>
      <c r="G13" s="20">
        <f t="shared" si="0"/>
        <v>0</v>
      </c>
      <c r="H13" s="6">
        <f t="shared" ref="H13:I15" si="3">B13</f>
        <v>0.20442192403032725</v>
      </c>
      <c r="I13" s="20">
        <f t="shared" si="3"/>
        <v>5.5647398992301356E-3</v>
      </c>
      <c r="J13" s="20">
        <f t="shared" si="1"/>
        <v>0.20998666392955739</v>
      </c>
      <c r="K13" s="8">
        <f>(E13+H13)*'6. BE Assumptions'!K13</f>
        <v>0.10221096201516362</v>
      </c>
      <c r="L13" s="22">
        <f>(F13+I13)*'6. BE Assumptions'!N13</f>
        <v>1.3911849748075339E-3</v>
      </c>
      <c r="M13" s="20">
        <f t="shared" si="2"/>
        <v>0.10360214698997115</v>
      </c>
    </row>
    <row r="14" spans="1:13">
      <c r="A14" s="18" t="s">
        <v>140</v>
      </c>
      <c r="B14" s="13">
        <v>0</v>
      </c>
      <c r="C14" s="14">
        <v>0</v>
      </c>
      <c r="D14" s="15">
        <v>0</v>
      </c>
      <c r="E14" s="14">
        <f>B14</f>
        <v>0</v>
      </c>
      <c r="F14" s="21">
        <f>C14</f>
        <v>0</v>
      </c>
      <c r="G14" s="20">
        <f t="shared" si="0"/>
        <v>0</v>
      </c>
      <c r="H14" s="14">
        <f t="shared" si="3"/>
        <v>0</v>
      </c>
      <c r="I14" s="21">
        <f t="shared" si="3"/>
        <v>0</v>
      </c>
      <c r="J14" s="20">
        <f t="shared" si="1"/>
        <v>0</v>
      </c>
      <c r="K14" s="8">
        <f>(E14+H14)*'6. BE Assumptions'!K14</f>
        <v>0</v>
      </c>
      <c r="L14" s="22">
        <f>(F14+I14)*'6. BE Assumptions'!N14</f>
        <v>0</v>
      </c>
      <c r="M14" s="20">
        <f t="shared" si="2"/>
        <v>0</v>
      </c>
    </row>
    <row r="15" spans="1:13">
      <c r="A15" s="17" t="s">
        <v>101</v>
      </c>
      <c r="B15" s="10">
        <v>0.35053121926560016</v>
      </c>
      <c r="C15" s="6">
        <v>7.8726666961996962E-4</v>
      </c>
      <c r="D15" s="11">
        <v>0.35131848593522014</v>
      </c>
      <c r="E15" s="6">
        <v>0</v>
      </c>
      <c r="F15" s="20">
        <v>0</v>
      </c>
      <c r="G15" s="20">
        <f t="shared" si="0"/>
        <v>0</v>
      </c>
      <c r="H15" s="6">
        <f t="shared" si="3"/>
        <v>0.35053121926560016</v>
      </c>
      <c r="I15" s="20">
        <f t="shared" si="3"/>
        <v>7.8726666961996962E-4</v>
      </c>
      <c r="J15" s="20">
        <f t="shared" si="1"/>
        <v>0.35131848593522014</v>
      </c>
      <c r="K15" s="8">
        <f>(E15+H15)*'6. BE Assumptions'!K15</f>
        <v>0.17526560963280008</v>
      </c>
      <c r="L15" s="22">
        <f>(F15+I15)*'6. BE Assumptions'!N15</f>
        <v>3.9363333480998481E-4</v>
      </c>
      <c r="M15" s="20">
        <f t="shared" si="2"/>
        <v>0.17565924296761007</v>
      </c>
    </row>
    <row r="16" spans="1:13">
      <c r="A16" s="18" t="s">
        <v>141</v>
      </c>
      <c r="B16" s="10">
        <v>0</v>
      </c>
      <c r="C16" s="6">
        <v>0</v>
      </c>
      <c r="D16" s="11">
        <v>0</v>
      </c>
      <c r="E16" s="6">
        <f>B16</f>
        <v>0</v>
      </c>
      <c r="F16" s="20">
        <f>C16</f>
        <v>0</v>
      </c>
      <c r="G16" s="20">
        <f t="shared" si="0"/>
        <v>0</v>
      </c>
      <c r="H16" s="6">
        <f>B16</f>
        <v>0</v>
      </c>
      <c r="I16" s="20">
        <f>F16</f>
        <v>0</v>
      </c>
      <c r="J16" s="20">
        <f t="shared" si="1"/>
        <v>0</v>
      </c>
      <c r="K16" s="8">
        <f>(E16+H16)*'6. BE Assumptions'!K16</f>
        <v>0</v>
      </c>
      <c r="L16" s="22">
        <f>(F16+I16)*'6. BE Assumptions'!N16</f>
        <v>0</v>
      </c>
      <c r="M16" s="20">
        <f t="shared" si="2"/>
        <v>0</v>
      </c>
    </row>
    <row r="17" spans="1:13">
      <c r="A17" s="17" t="s">
        <v>102</v>
      </c>
      <c r="B17" s="10">
        <v>0</v>
      </c>
      <c r="C17" s="6">
        <v>0</v>
      </c>
      <c r="D17" s="11">
        <v>0</v>
      </c>
      <c r="E17" s="6">
        <v>0</v>
      </c>
      <c r="F17" s="20">
        <v>0</v>
      </c>
      <c r="G17" s="20">
        <f t="shared" si="0"/>
        <v>0</v>
      </c>
      <c r="H17" s="6">
        <v>0</v>
      </c>
      <c r="I17" s="20">
        <v>0</v>
      </c>
      <c r="J17" s="20">
        <f t="shared" si="1"/>
        <v>0</v>
      </c>
      <c r="K17" s="8">
        <v>0</v>
      </c>
      <c r="L17" s="22">
        <v>0</v>
      </c>
      <c r="M17" s="20">
        <f t="shared" si="2"/>
        <v>0</v>
      </c>
    </row>
    <row r="18" spans="1:13">
      <c r="A18" s="18" t="s">
        <v>103</v>
      </c>
      <c r="B18" s="10">
        <v>0</v>
      </c>
      <c r="C18" s="6">
        <v>0</v>
      </c>
      <c r="D18" s="11">
        <v>0</v>
      </c>
      <c r="E18" s="6">
        <v>0</v>
      </c>
      <c r="F18" s="20">
        <v>0</v>
      </c>
      <c r="G18" s="20">
        <f t="shared" si="0"/>
        <v>0</v>
      </c>
      <c r="H18" s="6">
        <v>0</v>
      </c>
      <c r="I18" s="20">
        <v>0</v>
      </c>
      <c r="J18" s="20">
        <f t="shared" si="1"/>
        <v>0</v>
      </c>
      <c r="K18" s="8">
        <v>0</v>
      </c>
      <c r="L18" s="22">
        <v>0</v>
      </c>
      <c r="M18" s="20">
        <f t="shared" si="2"/>
        <v>0</v>
      </c>
    </row>
    <row r="19" spans="1:13">
      <c r="A19" s="17" t="s">
        <v>104</v>
      </c>
      <c r="B19" s="10">
        <v>0</v>
      </c>
      <c r="C19" s="6">
        <v>0</v>
      </c>
      <c r="D19" s="11">
        <v>0</v>
      </c>
      <c r="E19" s="6">
        <v>0</v>
      </c>
      <c r="F19" s="20">
        <v>0</v>
      </c>
      <c r="G19" s="20">
        <f t="shared" si="0"/>
        <v>0</v>
      </c>
      <c r="H19" s="6">
        <v>0</v>
      </c>
      <c r="I19" s="20">
        <v>0</v>
      </c>
      <c r="J19" s="20">
        <f t="shared" si="1"/>
        <v>0</v>
      </c>
      <c r="K19" s="8">
        <v>0</v>
      </c>
      <c r="L19" s="22">
        <v>0</v>
      </c>
      <c r="M19" s="20">
        <f t="shared" si="2"/>
        <v>0</v>
      </c>
    </row>
    <row r="20" spans="1:13">
      <c r="A20" s="17" t="s">
        <v>105</v>
      </c>
      <c r="B20" s="10">
        <v>6.6129116805988181E-2</v>
      </c>
      <c r="C20" s="6">
        <v>5.1010511124093584E-3</v>
      </c>
      <c r="D20" s="11">
        <v>7.1230167918397536E-2</v>
      </c>
      <c r="E20" s="6">
        <v>0</v>
      </c>
      <c r="F20" s="20">
        <v>0</v>
      </c>
      <c r="G20" s="20">
        <f t="shared" si="0"/>
        <v>0</v>
      </c>
      <c r="H20" s="6">
        <f t="shared" ref="H20:I22" si="4">B20</f>
        <v>6.6129116805988181E-2</v>
      </c>
      <c r="I20" s="20">
        <v>0</v>
      </c>
      <c r="J20" s="20">
        <f t="shared" si="1"/>
        <v>6.6129116805988181E-2</v>
      </c>
      <c r="K20" s="8">
        <f>(E20+H20)*'6. BE Assumptions'!K20</f>
        <v>3.306455840299409E-2</v>
      </c>
      <c r="L20" s="22">
        <f>(F20+I20)*'6. BE Assumptions'!N20</f>
        <v>0</v>
      </c>
      <c r="M20" s="20">
        <f t="shared" si="2"/>
        <v>3.306455840299409E-2</v>
      </c>
    </row>
    <row r="21" spans="1:13">
      <c r="A21" s="17" t="s">
        <v>106</v>
      </c>
      <c r="B21" s="10">
        <v>0.16247302522689303</v>
      </c>
      <c r="C21" s="6">
        <v>0</v>
      </c>
      <c r="D21" s="11">
        <v>0.16247302522689303</v>
      </c>
      <c r="E21" s="6">
        <v>0</v>
      </c>
      <c r="F21" s="20">
        <v>0</v>
      </c>
      <c r="G21" s="20">
        <f t="shared" si="0"/>
        <v>0</v>
      </c>
      <c r="H21" s="6">
        <f t="shared" si="4"/>
        <v>0.16247302522689303</v>
      </c>
      <c r="I21" s="20">
        <f t="shared" si="4"/>
        <v>0</v>
      </c>
      <c r="J21" s="20">
        <f t="shared" si="1"/>
        <v>0.16247302522689303</v>
      </c>
      <c r="K21" s="8">
        <f>(E21+H21)*'6. BE Assumptions'!K21</f>
        <v>8.1236512613446513E-2</v>
      </c>
      <c r="L21" s="22">
        <f>(F21+I21)*'6. BE Assumptions'!O21</f>
        <v>0</v>
      </c>
      <c r="M21" s="20">
        <f t="shared" si="2"/>
        <v>8.1236512613446513E-2</v>
      </c>
    </row>
    <row r="22" spans="1:13">
      <c r="A22" s="17" t="s">
        <v>107</v>
      </c>
      <c r="B22" s="10">
        <v>0.17469904986495008</v>
      </c>
      <c r="C22" s="6">
        <v>3.3245948522402292E-4</v>
      </c>
      <c r="D22" s="11">
        <v>0.17503150935017411</v>
      </c>
      <c r="E22" s="6">
        <v>0</v>
      </c>
      <c r="F22" s="20">
        <v>0</v>
      </c>
      <c r="G22" s="20">
        <f t="shared" si="0"/>
        <v>0</v>
      </c>
      <c r="H22" s="6">
        <f t="shared" si="4"/>
        <v>0.17469904986495008</v>
      </c>
      <c r="I22" s="20">
        <f t="shared" si="4"/>
        <v>3.3245948522402292E-4</v>
      </c>
      <c r="J22" s="20">
        <f t="shared" si="1"/>
        <v>0.17503150935017411</v>
      </c>
      <c r="K22" s="8">
        <f>(E22+H22)*'6. BE Assumptions'!K22</f>
        <v>8.7349524932475039E-2</v>
      </c>
      <c r="L22" s="22">
        <f>(F22+I22)*'6. BE Assumptions'!O22</f>
        <v>8.3114871306005729E-5</v>
      </c>
      <c r="M22" s="20">
        <f t="shared" si="2"/>
        <v>8.7432639803781048E-2</v>
      </c>
    </row>
    <row r="23" spans="1:13">
      <c r="A23" s="17" t="s">
        <v>108</v>
      </c>
      <c r="B23" s="10">
        <v>0</v>
      </c>
      <c r="C23" s="6">
        <v>0</v>
      </c>
      <c r="D23" s="11">
        <v>0</v>
      </c>
      <c r="E23" s="10">
        <v>0</v>
      </c>
      <c r="F23" s="20">
        <v>0</v>
      </c>
      <c r="G23" s="20">
        <f t="shared" si="0"/>
        <v>0</v>
      </c>
      <c r="H23" s="10">
        <v>0</v>
      </c>
      <c r="I23" s="20">
        <v>0</v>
      </c>
      <c r="J23" s="20">
        <f t="shared" si="1"/>
        <v>0</v>
      </c>
      <c r="K23" s="10">
        <v>0</v>
      </c>
      <c r="L23" s="20">
        <v>0</v>
      </c>
      <c r="M23" s="20">
        <f t="shared" si="2"/>
        <v>0</v>
      </c>
    </row>
    <row r="24" spans="1:13">
      <c r="A24" s="17" t="s">
        <v>142</v>
      </c>
      <c r="B24" s="13">
        <v>0</v>
      </c>
      <c r="C24" s="14">
        <v>0</v>
      </c>
      <c r="D24" s="11">
        <v>0</v>
      </c>
      <c r="E24" s="10">
        <v>0</v>
      </c>
      <c r="F24" s="20">
        <v>0</v>
      </c>
      <c r="G24" s="20">
        <f t="shared" si="0"/>
        <v>0</v>
      </c>
      <c r="H24" s="10">
        <v>0</v>
      </c>
      <c r="I24" s="20">
        <v>0</v>
      </c>
      <c r="J24" s="20">
        <f t="shared" si="1"/>
        <v>0</v>
      </c>
      <c r="K24" s="10">
        <v>0</v>
      </c>
      <c r="L24" s="20">
        <v>0</v>
      </c>
      <c r="M24" s="20">
        <f t="shared" si="2"/>
        <v>0</v>
      </c>
    </row>
    <row r="25" spans="1:13">
      <c r="A25" s="17" t="s">
        <v>109</v>
      </c>
      <c r="B25" s="10">
        <v>0.9696700885430064</v>
      </c>
      <c r="C25" s="6">
        <v>8.0740420379193351E-2</v>
      </c>
      <c r="D25" s="11">
        <v>1.0504105089221998</v>
      </c>
      <c r="E25" s="6">
        <v>0</v>
      </c>
      <c r="F25" s="20">
        <v>0</v>
      </c>
      <c r="G25" s="20">
        <f t="shared" si="0"/>
        <v>0</v>
      </c>
      <c r="H25" s="6">
        <f>B25</f>
        <v>0.9696700885430064</v>
      </c>
      <c r="I25" s="20">
        <f>C25</f>
        <v>8.0740420379193351E-2</v>
      </c>
      <c r="J25" s="20">
        <f t="shared" si="1"/>
        <v>1.0504105089221998</v>
      </c>
      <c r="K25" s="8">
        <f>(E25+H25)*'6. BE Assumptions'!K25</f>
        <v>0.4848350442715032</v>
      </c>
      <c r="L25" s="22">
        <f>(F25+I25)*'6. BE Assumptions'!O25</f>
        <v>2.0185105094798338E-2</v>
      </c>
      <c r="M25" s="20">
        <f t="shared" si="2"/>
        <v>0.50502014936630157</v>
      </c>
    </row>
    <row r="26" spans="1:13">
      <c r="A26" s="18" t="s">
        <v>143</v>
      </c>
      <c r="B26" s="13">
        <v>4.7444918637211377E-2</v>
      </c>
      <c r="C26" s="14">
        <v>8.1471486846727073E-3</v>
      </c>
      <c r="D26" s="15">
        <v>5.5592067321884084E-2</v>
      </c>
      <c r="E26" s="14">
        <f>B26</f>
        <v>4.7444918637211377E-2</v>
      </c>
      <c r="F26" s="21">
        <f>C26</f>
        <v>8.1471486846727073E-3</v>
      </c>
      <c r="G26" s="20">
        <f t="shared" si="0"/>
        <v>5.5592067321884084E-2</v>
      </c>
      <c r="H26" s="14">
        <f>B26</f>
        <v>4.7444918637211377E-2</v>
      </c>
      <c r="I26" s="20">
        <f>C26</f>
        <v>8.1471486846727073E-3</v>
      </c>
      <c r="J26" s="20">
        <f t="shared" si="1"/>
        <v>5.5592067321884084E-2</v>
      </c>
      <c r="K26" s="8">
        <f>(E26+H26)*'6. BE Assumptions'!K26</f>
        <v>4.7444918637211377E-2</v>
      </c>
      <c r="L26" s="22">
        <f>(F26+I26)*'6. BE Assumptions'!O26</f>
        <v>8.1471486846727073E-3</v>
      </c>
      <c r="M26" s="20">
        <f t="shared" si="2"/>
        <v>5.5592067321884084E-2</v>
      </c>
    </row>
    <row r="27" spans="1:13">
      <c r="A27" s="17" t="s">
        <v>110</v>
      </c>
      <c r="B27" s="13">
        <v>0</v>
      </c>
      <c r="C27" s="14">
        <v>0</v>
      </c>
      <c r="D27" s="15">
        <v>0</v>
      </c>
      <c r="E27" s="13">
        <v>0</v>
      </c>
      <c r="F27" s="21">
        <v>0</v>
      </c>
      <c r="G27" s="20">
        <f t="shared" si="0"/>
        <v>0</v>
      </c>
      <c r="H27" s="13">
        <v>0</v>
      </c>
      <c r="I27" s="21">
        <v>0</v>
      </c>
      <c r="J27" s="20">
        <f t="shared" si="1"/>
        <v>0</v>
      </c>
      <c r="K27" s="13">
        <v>0</v>
      </c>
      <c r="L27" s="21">
        <v>0</v>
      </c>
      <c r="M27" s="20">
        <f t="shared" si="2"/>
        <v>0</v>
      </c>
    </row>
    <row r="28" spans="1:13">
      <c r="A28" s="18" t="s">
        <v>111</v>
      </c>
      <c r="B28" s="13">
        <v>0</v>
      </c>
      <c r="C28" s="14">
        <v>0</v>
      </c>
      <c r="D28" s="15">
        <v>0</v>
      </c>
      <c r="E28" s="13">
        <v>0</v>
      </c>
      <c r="F28" s="21">
        <v>0</v>
      </c>
      <c r="G28" s="20">
        <f t="shared" si="0"/>
        <v>0</v>
      </c>
      <c r="H28" s="13">
        <v>0</v>
      </c>
      <c r="I28" s="21">
        <v>0</v>
      </c>
      <c r="J28" s="20">
        <f t="shared" si="1"/>
        <v>0</v>
      </c>
      <c r="K28" s="13">
        <v>0</v>
      </c>
      <c r="L28" s="21">
        <v>0</v>
      </c>
      <c r="M28" s="20">
        <f t="shared" si="2"/>
        <v>0</v>
      </c>
    </row>
    <row r="29" spans="1:13">
      <c r="A29" s="17" t="s">
        <v>112</v>
      </c>
      <c r="B29" s="13">
        <v>0</v>
      </c>
      <c r="C29" s="14">
        <v>0</v>
      </c>
      <c r="D29" s="15">
        <v>0</v>
      </c>
      <c r="E29" s="13">
        <v>0</v>
      </c>
      <c r="F29" s="21">
        <v>0</v>
      </c>
      <c r="G29" s="20">
        <f t="shared" si="0"/>
        <v>0</v>
      </c>
      <c r="H29" s="13">
        <v>0</v>
      </c>
      <c r="I29" s="21">
        <v>0</v>
      </c>
      <c r="J29" s="20">
        <f t="shared" si="1"/>
        <v>0</v>
      </c>
      <c r="K29" s="13">
        <v>0</v>
      </c>
      <c r="L29" s="21">
        <v>0</v>
      </c>
      <c r="M29" s="20">
        <f t="shared" si="2"/>
        <v>0</v>
      </c>
    </row>
    <row r="30" spans="1:13">
      <c r="A30" s="17" t="s">
        <v>144</v>
      </c>
      <c r="B30" s="16">
        <v>0</v>
      </c>
      <c r="C30" s="14">
        <v>0</v>
      </c>
      <c r="D30" s="15">
        <v>0</v>
      </c>
      <c r="E30" s="13">
        <v>0</v>
      </c>
      <c r="F30" s="21">
        <v>0</v>
      </c>
      <c r="G30" s="20">
        <f t="shared" si="0"/>
        <v>0</v>
      </c>
      <c r="H30" s="13">
        <v>0</v>
      </c>
      <c r="I30" s="21">
        <v>0</v>
      </c>
      <c r="J30" s="20">
        <f t="shared" si="1"/>
        <v>0</v>
      </c>
      <c r="K30" s="13">
        <v>0</v>
      </c>
      <c r="L30" s="21">
        <v>0</v>
      </c>
      <c r="M30" s="20">
        <f t="shared" si="2"/>
        <v>0</v>
      </c>
    </row>
    <row r="31" spans="1:13">
      <c r="A31" s="17" t="s">
        <v>145</v>
      </c>
      <c r="B31" s="13">
        <v>0</v>
      </c>
      <c r="C31" s="14">
        <v>0</v>
      </c>
      <c r="D31" s="15">
        <v>0</v>
      </c>
      <c r="E31" s="13">
        <v>0</v>
      </c>
      <c r="F31" s="21">
        <v>0</v>
      </c>
      <c r="G31" s="20">
        <f t="shared" si="0"/>
        <v>0</v>
      </c>
      <c r="H31" s="13">
        <v>0</v>
      </c>
      <c r="I31" s="21">
        <v>0</v>
      </c>
      <c r="J31" s="20">
        <f t="shared" si="1"/>
        <v>0</v>
      </c>
      <c r="K31" s="13">
        <v>0</v>
      </c>
      <c r="L31" s="21">
        <v>0</v>
      </c>
      <c r="M31" s="20">
        <f t="shared" si="2"/>
        <v>0</v>
      </c>
    </row>
    <row r="32" spans="1:13">
      <c r="A32" s="18" t="s">
        <v>113</v>
      </c>
      <c r="B32" s="19">
        <v>0</v>
      </c>
      <c r="C32" s="14">
        <v>0</v>
      </c>
      <c r="D32" s="15">
        <v>0</v>
      </c>
      <c r="E32" s="13">
        <v>0</v>
      </c>
      <c r="F32" s="21">
        <v>0</v>
      </c>
      <c r="G32" s="20">
        <f t="shared" si="0"/>
        <v>0</v>
      </c>
      <c r="H32" s="13">
        <v>0</v>
      </c>
      <c r="I32" s="21">
        <v>0</v>
      </c>
      <c r="J32" s="20">
        <f t="shared" si="1"/>
        <v>0</v>
      </c>
      <c r="K32" s="13">
        <v>0</v>
      </c>
      <c r="L32" s="21">
        <v>0</v>
      </c>
      <c r="M32" s="20">
        <f t="shared" si="2"/>
        <v>0</v>
      </c>
    </row>
    <row r="33" spans="1:13">
      <c r="A33" s="18" t="s">
        <v>146</v>
      </c>
      <c r="B33" s="13">
        <v>0</v>
      </c>
      <c r="C33" s="14">
        <v>0</v>
      </c>
      <c r="D33" s="15">
        <v>0</v>
      </c>
      <c r="E33" s="13">
        <v>0</v>
      </c>
      <c r="F33" s="21">
        <v>0</v>
      </c>
      <c r="G33" s="20">
        <f t="shared" si="0"/>
        <v>0</v>
      </c>
      <c r="H33" s="13">
        <v>0</v>
      </c>
      <c r="I33" s="21">
        <v>0</v>
      </c>
      <c r="J33" s="20">
        <f t="shared" si="1"/>
        <v>0</v>
      </c>
      <c r="K33" s="13">
        <v>0</v>
      </c>
      <c r="L33" s="21">
        <v>0</v>
      </c>
      <c r="M33" s="20">
        <f t="shared" si="2"/>
        <v>0</v>
      </c>
    </row>
    <row r="34" spans="1:13">
      <c r="A34" s="17" t="s">
        <v>114</v>
      </c>
      <c r="B34" s="13">
        <v>0</v>
      </c>
      <c r="C34" s="14">
        <v>0</v>
      </c>
      <c r="D34" s="15">
        <v>0</v>
      </c>
      <c r="E34" s="13">
        <v>0</v>
      </c>
      <c r="F34" s="21">
        <v>0</v>
      </c>
      <c r="G34" s="20">
        <f t="shared" si="0"/>
        <v>0</v>
      </c>
      <c r="H34" s="13">
        <v>0</v>
      </c>
      <c r="I34" s="21">
        <v>0</v>
      </c>
      <c r="J34" s="20">
        <f t="shared" si="1"/>
        <v>0</v>
      </c>
      <c r="K34" s="13">
        <v>0</v>
      </c>
      <c r="L34" s="21">
        <v>0</v>
      </c>
      <c r="M34" s="20">
        <f t="shared" si="2"/>
        <v>0</v>
      </c>
    </row>
    <row r="35" spans="1:13">
      <c r="A35" s="17" t="s">
        <v>115</v>
      </c>
      <c r="B35" s="13">
        <v>0</v>
      </c>
      <c r="C35" s="14">
        <v>0</v>
      </c>
      <c r="D35" s="15">
        <v>0</v>
      </c>
      <c r="E35" s="13">
        <v>0</v>
      </c>
      <c r="F35" s="21">
        <v>0</v>
      </c>
      <c r="G35" s="20">
        <f t="shared" si="0"/>
        <v>0</v>
      </c>
      <c r="H35" s="13">
        <v>0</v>
      </c>
      <c r="I35" s="21">
        <v>0</v>
      </c>
      <c r="J35" s="20">
        <f t="shared" si="1"/>
        <v>0</v>
      </c>
      <c r="K35" s="13">
        <v>0</v>
      </c>
      <c r="L35" s="21">
        <v>0</v>
      </c>
      <c r="M35" s="20">
        <f t="shared" si="2"/>
        <v>0</v>
      </c>
    </row>
    <row r="36" spans="1:13">
      <c r="A36" s="18" t="s">
        <v>116</v>
      </c>
      <c r="B36" s="13">
        <v>2.7569047529535221E-4</v>
      </c>
      <c r="C36" s="14">
        <v>5.9977756593581194E-5</v>
      </c>
      <c r="D36" s="15">
        <v>3.3566823188893341E-4</v>
      </c>
      <c r="E36" s="14">
        <v>0</v>
      </c>
      <c r="F36" s="21">
        <v>0</v>
      </c>
      <c r="G36" s="20">
        <f t="shared" si="0"/>
        <v>0</v>
      </c>
      <c r="H36" s="14">
        <f t="shared" ref="H36:I38" si="5">B36</f>
        <v>2.7569047529535221E-4</v>
      </c>
      <c r="I36" s="20">
        <f t="shared" si="5"/>
        <v>5.9977756593581194E-5</v>
      </c>
      <c r="J36" s="20">
        <f t="shared" si="1"/>
        <v>3.3566823188893341E-4</v>
      </c>
      <c r="K36" s="8">
        <f>(E36+H36)*'6. BE Assumptions'!K36</f>
        <v>1.3784523764767611E-4</v>
      </c>
      <c r="L36" s="22">
        <f>(F36+I36)*'6. BE Assumptions'!O36</f>
        <v>2.9988878296790597E-5</v>
      </c>
      <c r="M36" s="20">
        <f t="shared" si="2"/>
        <v>1.6783411594446671E-4</v>
      </c>
    </row>
    <row r="37" spans="1:13">
      <c r="A37" s="17" t="s">
        <v>117</v>
      </c>
      <c r="B37" s="13">
        <v>0.11047028979193105</v>
      </c>
      <c r="C37" s="14">
        <v>0</v>
      </c>
      <c r="D37" s="15">
        <v>0.11047028979193105</v>
      </c>
      <c r="E37" s="14">
        <v>0</v>
      </c>
      <c r="F37" s="21">
        <v>0</v>
      </c>
      <c r="G37" s="20">
        <f t="shared" si="0"/>
        <v>0</v>
      </c>
      <c r="H37" s="14">
        <f t="shared" si="5"/>
        <v>0.11047028979193105</v>
      </c>
      <c r="I37" s="20">
        <f t="shared" si="5"/>
        <v>0</v>
      </c>
      <c r="J37" s="20">
        <f t="shared" si="1"/>
        <v>0.11047028979193105</v>
      </c>
      <c r="K37" s="8">
        <f>(E37+H37)*'6. BE Assumptions'!K37</f>
        <v>5.5235144895965524E-2</v>
      </c>
      <c r="L37" s="22">
        <f>(F37+I37)*'6. BE Assumptions'!O37</f>
        <v>0</v>
      </c>
      <c r="M37" s="20">
        <f t="shared" si="2"/>
        <v>5.5235144895965524E-2</v>
      </c>
    </row>
    <row r="38" spans="1:13">
      <c r="A38" s="17" t="s">
        <v>118</v>
      </c>
      <c r="B38" s="13">
        <v>0.50225850473805689</v>
      </c>
      <c r="C38" s="14">
        <v>0</v>
      </c>
      <c r="D38" s="15">
        <v>0.50225850473805689</v>
      </c>
      <c r="E38" s="14">
        <v>0</v>
      </c>
      <c r="F38" s="21">
        <v>0</v>
      </c>
      <c r="G38" s="20">
        <f t="shared" si="0"/>
        <v>0</v>
      </c>
      <c r="H38" s="14">
        <f t="shared" si="5"/>
        <v>0.50225850473805689</v>
      </c>
      <c r="I38" s="20">
        <f t="shared" si="5"/>
        <v>0</v>
      </c>
      <c r="J38" s="20">
        <f t="shared" si="1"/>
        <v>0.50225850473805689</v>
      </c>
      <c r="K38" s="8">
        <f>(E38+H38)*'6. BE Assumptions'!K38</f>
        <v>0.25112925236902844</v>
      </c>
      <c r="L38" s="22">
        <f>(F38+I38)*'6. BE Assumptions'!O38</f>
        <v>0</v>
      </c>
      <c r="M38" s="20">
        <f t="shared" si="2"/>
        <v>0.25112925236902844</v>
      </c>
    </row>
    <row r="39" spans="1:13">
      <c r="A39" s="17" t="s">
        <v>119</v>
      </c>
      <c r="B39" s="13">
        <v>0</v>
      </c>
      <c r="C39" s="14">
        <v>0</v>
      </c>
      <c r="D39" s="15">
        <v>0</v>
      </c>
      <c r="E39" s="13">
        <v>0</v>
      </c>
      <c r="F39" s="21">
        <v>0</v>
      </c>
      <c r="G39" s="20">
        <f t="shared" si="0"/>
        <v>0</v>
      </c>
      <c r="H39" s="13">
        <v>0</v>
      </c>
      <c r="I39" s="21">
        <v>0</v>
      </c>
      <c r="J39" s="20">
        <f t="shared" si="1"/>
        <v>0</v>
      </c>
      <c r="K39" s="13">
        <v>0</v>
      </c>
      <c r="L39" s="21">
        <v>0</v>
      </c>
      <c r="M39" s="20">
        <f t="shared" si="2"/>
        <v>0</v>
      </c>
    </row>
    <row r="40" spans="1:13">
      <c r="A40" s="17" t="s">
        <v>120</v>
      </c>
      <c r="B40" s="13">
        <v>0</v>
      </c>
      <c r="C40" s="14">
        <v>0</v>
      </c>
      <c r="D40" s="15">
        <v>0</v>
      </c>
      <c r="E40" s="13">
        <v>0</v>
      </c>
      <c r="F40" s="21">
        <v>0</v>
      </c>
      <c r="G40" s="20">
        <f t="shared" si="0"/>
        <v>0</v>
      </c>
      <c r="H40" s="13">
        <v>0</v>
      </c>
      <c r="I40" s="21">
        <v>0</v>
      </c>
      <c r="J40" s="20">
        <f t="shared" si="1"/>
        <v>0</v>
      </c>
      <c r="K40" s="13">
        <v>0</v>
      </c>
      <c r="L40" s="21">
        <v>0</v>
      </c>
      <c r="M40" s="20">
        <f t="shared" si="2"/>
        <v>0</v>
      </c>
    </row>
    <row r="41" spans="1:13">
      <c r="A41" s="17" t="s">
        <v>121</v>
      </c>
      <c r="B41" s="13">
        <v>0</v>
      </c>
      <c r="C41" s="14">
        <v>0</v>
      </c>
      <c r="D41" s="15">
        <v>0</v>
      </c>
      <c r="E41" s="13">
        <v>0</v>
      </c>
      <c r="F41" s="21">
        <v>0</v>
      </c>
      <c r="G41" s="20">
        <f t="shared" si="0"/>
        <v>0</v>
      </c>
      <c r="H41" s="13">
        <v>0</v>
      </c>
      <c r="I41" s="21">
        <v>0</v>
      </c>
      <c r="J41" s="20">
        <f t="shared" si="1"/>
        <v>0</v>
      </c>
      <c r="K41" s="13">
        <v>0</v>
      </c>
      <c r="L41" s="21">
        <v>0</v>
      </c>
      <c r="M41" s="20">
        <f t="shared" si="2"/>
        <v>0</v>
      </c>
    </row>
    <row r="42" spans="1:13">
      <c r="A42" s="17" t="s">
        <v>122</v>
      </c>
      <c r="B42" s="13">
        <v>0</v>
      </c>
      <c r="C42" s="14">
        <v>0</v>
      </c>
      <c r="D42" s="15">
        <v>0</v>
      </c>
      <c r="E42" s="13">
        <v>0</v>
      </c>
      <c r="F42" s="21">
        <v>0</v>
      </c>
      <c r="G42" s="20">
        <f t="shared" si="0"/>
        <v>0</v>
      </c>
      <c r="H42" s="13">
        <v>0</v>
      </c>
      <c r="I42" s="21">
        <v>0</v>
      </c>
      <c r="J42" s="20">
        <f t="shared" si="1"/>
        <v>0</v>
      </c>
      <c r="K42" s="13">
        <v>0</v>
      </c>
      <c r="L42" s="21">
        <v>0</v>
      </c>
      <c r="M42" s="20">
        <f t="shared" si="2"/>
        <v>0</v>
      </c>
    </row>
    <row r="43" spans="1:13">
      <c r="A43" s="17" t="s">
        <v>123</v>
      </c>
      <c r="B43" s="13">
        <v>8.939488612117634E-2</v>
      </c>
      <c r="C43" s="14">
        <v>0</v>
      </c>
      <c r="D43" s="15">
        <v>8.939488612117634E-2</v>
      </c>
      <c r="E43" s="14">
        <v>0</v>
      </c>
      <c r="F43" s="21">
        <v>0</v>
      </c>
      <c r="G43" s="20">
        <f t="shared" si="0"/>
        <v>0</v>
      </c>
      <c r="H43" s="14">
        <f t="shared" ref="H43:I46" si="6">B43</f>
        <v>8.939488612117634E-2</v>
      </c>
      <c r="I43" s="20">
        <f t="shared" si="6"/>
        <v>0</v>
      </c>
      <c r="J43" s="20">
        <f t="shared" si="1"/>
        <v>8.939488612117634E-2</v>
      </c>
      <c r="K43" s="8">
        <f>(E43+H43)*'6. BE Assumptions'!K43</f>
        <v>4.469744306058817E-2</v>
      </c>
      <c r="L43" s="22">
        <f>(F43+I43)*'6. BE Assumptions'!N43</f>
        <v>0</v>
      </c>
      <c r="M43" s="20">
        <f t="shared" si="2"/>
        <v>4.469744306058817E-2</v>
      </c>
    </row>
    <row r="44" spans="1:13">
      <c r="A44" s="17" t="s">
        <v>147</v>
      </c>
      <c r="B44" s="13">
        <v>1.08717724521956E-2</v>
      </c>
      <c r="C44" s="14">
        <v>0</v>
      </c>
      <c r="D44" s="15">
        <v>1.08717724521956E-2</v>
      </c>
      <c r="E44" s="14">
        <f>B44</f>
        <v>1.08717724521956E-2</v>
      </c>
      <c r="F44" s="21">
        <f>C44</f>
        <v>0</v>
      </c>
      <c r="G44" s="20">
        <f t="shared" si="0"/>
        <v>1.08717724521956E-2</v>
      </c>
      <c r="H44" s="14">
        <f t="shared" si="6"/>
        <v>1.08717724521956E-2</v>
      </c>
      <c r="I44" s="20">
        <f t="shared" si="6"/>
        <v>0</v>
      </c>
      <c r="J44" s="20">
        <f t="shared" si="1"/>
        <v>1.08717724521956E-2</v>
      </c>
      <c r="K44" s="8">
        <f>(E44+H44)*'6. BE Assumptions'!K44</f>
        <v>1.08717724521956E-2</v>
      </c>
      <c r="L44" s="22">
        <f>(F44+I44)*'6. BE Assumptions'!N44</f>
        <v>0</v>
      </c>
      <c r="M44" s="20">
        <f t="shared" si="2"/>
        <v>1.08717724521956E-2</v>
      </c>
    </row>
    <row r="45" spans="1:13">
      <c r="A45" s="17" t="s">
        <v>124</v>
      </c>
      <c r="B45" s="13">
        <v>0.17237238922822645</v>
      </c>
      <c r="C45" s="14">
        <v>1.1280937934500098E-3</v>
      </c>
      <c r="D45" s="15">
        <v>0.17350048302167645</v>
      </c>
      <c r="E45" s="14">
        <v>0</v>
      </c>
      <c r="F45" s="21">
        <v>0</v>
      </c>
      <c r="G45" s="20">
        <f t="shared" si="0"/>
        <v>0</v>
      </c>
      <c r="H45" s="14">
        <f t="shared" si="6"/>
        <v>0.17237238922822645</v>
      </c>
      <c r="I45" s="20">
        <f t="shared" si="6"/>
        <v>1.1280937934500098E-3</v>
      </c>
      <c r="J45" s="20">
        <f t="shared" si="1"/>
        <v>0.17350048302167645</v>
      </c>
      <c r="K45" s="8">
        <f>(E45+H45)*'6. BE Assumptions'!K45</f>
        <v>8.6186194614113226E-2</v>
      </c>
      <c r="L45" s="22">
        <f>(F45+I45)*'6. BE Assumptions'!O45</f>
        <v>2.8202344836250246E-4</v>
      </c>
      <c r="M45" s="20">
        <f t="shared" si="2"/>
        <v>8.6468218062475732E-2</v>
      </c>
    </row>
    <row r="46" spans="1:13">
      <c r="A46" s="18" t="s">
        <v>125</v>
      </c>
      <c r="B46" s="13">
        <v>2.9418611279803927E-2</v>
      </c>
      <c r="C46" s="14">
        <v>1.1842874626972239E-3</v>
      </c>
      <c r="D46" s="15">
        <v>3.0602898742501151E-2</v>
      </c>
      <c r="E46" s="14">
        <v>0</v>
      </c>
      <c r="F46" s="21">
        <v>0</v>
      </c>
      <c r="G46" s="20">
        <f t="shared" si="0"/>
        <v>0</v>
      </c>
      <c r="H46" s="14">
        <f t="shared" si="6"/>
        <v>2.9418611279803927E-2</v>
      </c>
      <c r="I46" s="20">
        <f t="shared" si="6"/>
        <v>1.1842874626972239E-3</v>
      </c>
      <c r="J46" s="20">
        <f t="shared" si="1"/>
        <v>3.0602898742501151E-2</v>
      </c>
      <c r="K46" s="8">
        <f>(E46+H46)*'6. BE Assumptions'!K46</f>
        <v>1.4709305639901964E-2</v>
      </c>
      <c r="L46" s="22">
        <f>(F46+I46)*'6. BE Assumptions'!N46</f>
        <v>2.9607186567430597E-4</v>
      </c>
      <c r="M46" s="20">
        <f t="shared" si="2"/>
        <v>1.500537750557627E-2</v>
      </c>
    </row>
    <row r="47" spans="1:13">
      <c r="A47" s="17" t="s">
        <v>126</v>
      </c>
      <c r="B47" s="13">
        <v>0</v>
      </c>
      <c r="C47" s="14">
        <v>0</v>
      </c>
      <c r="D47" s="15">
        <v>0</v>
      </c>
      <c r="E47" s="13">
        <v>0</v>
      </c>
      <c r="F47" s="21">
        <v>0</v>
      </c>
      <c r="G47" s="20">
        <f t="shared" si="0"/>
        <v>0</v>
      </c>
      <c r="H47" s="13">
        <v>0</v>
      </c>
      <c r="I47" s="21">
        <v>0</v>
      </c>
      <c r="J47" s="20">
        <f t="shared" si="1"/>
        <v>0</v>
      </c>
      <c r="K47" s="13">
        <v>0</v>
      </c>
      <c r="L47" s="21">
        <v>0</v>
      </c>
      <c r="M47" s="20">
        <f t="shared" si="2"/>
        <v>0</v>
      </c>
    </row>
    <row r="48" spans="1:13">
      <c r="A48" s="17" t="s">
        <v>127</v>
      </c>
      <c r="B48" s="13">
        <v>4.5198173716644904E-2</v>
      </c>
      <c r="C48" s="14">
        <v>7.064065825162034E-5</v>
      </c>
      <c r="D48" s="15">
        <v>4.5268814374896528E-2</v>
      </c>
      <c r="E48" s="14">
        <v>0</v>
      </c>
      <c r="F48" s="21">
        <v>0</v>
      </c>
      <c r="G48" s="20">
        <f t="shared" si="0"/>
        <v>0</v>
      </c>
      <c r="H48" s="14">
        <f>B48</f>
        <v>4.5198173716644904E-2</v>
      </c>
      <c r="I48" s="20">
        <f>C48</f>
        <v>7.064065825162034E-5</v>
      </c>
      <c r="J48" s="20">
        <f t="shared" si="1"/>
        <v>4.5268814374896528E-2</v>
      </c>
      <c r="K48" s="8">
        <f>(E48+H48)*'6. BE Assumptions'!K48</f>
        <v>2.2599086858322452E-2</v>
      </c>
      <c r="L48" s="22">
        <f>(F48+I48)*'6. BE Assumptions'!N48</f>
        <v>3.532032912581017E-5</v>
      </c>
      <c r="M48" s="20">
        <f t="shared" si="2"/>
        <v>2.2634407187448264E-2</v>
      </c>
    </row>
    <row r="49" spans="1:13">
      <c r="A49" s="17" t="s">
        <v>128</v>
      </c>
      <c r="B49" s="13">
        <v>7.6311566898421751E-2</v>
      </c>
      <c r="C49" s="14">
        <v>6.5049872188319121E-3</v>
      </c>
      <c r="D49" s="15">
        <v>8.2816554117253666E-2</v>
      </c>
      <c r="E49" s="14">
        <v>0</v>
      </c>
      <c r="F49" s="21">
        <v>0</v>
      </c>
      <c r="G49" s="20">
        <f t="shared" si="0"/>
        <v>0</v>
      </c>
      <c r="H49" s="14">
        <f>B49</f>
        <v>7.6311566898421751E-2</v>
      </c>
      <c r="I49" s="20">
        <f>C49</f>
        <v>6.5049872188319121E-3</v>
      </c>
      <c r="J49" s="20">
        <f t="shared" si="1"/>
        <v>8.2816554117253666E-2</v>
      </c>
      <c r="K49" s="8">
        <f>(E49+H49)*'6. BE Assumptions'!K49</f>
        <v>3.8155783449210876E-2</v>
      </c>
      <c r="L49" s="22">
        <f>(F49+I49)*'6. BE Assumptions'!N49</f>
        <v>3.252493609415956E-3</v>
      </c>
      <c r="M49" s="20">
        <f t="shared" si="2"/>
        <v>4.1408277058626833E-2</v>
      </c>
    </row>
    <row r="50" spans="1:13" ht="13.5" customHeight="1">
      <c r="A50" s="17" t="s">
        <v>148</v>
      </c>
      <c r="B50" s="13">
        <v>0</v>
      </c>
      <c r="C50" s="14">
        <v>0</v>
      </c>
      <c r="D50" s="15">
        <v>0</v>
      </c>
      <c r="E50" s="13">
        <v>0</v>
      </c>
      <c r="F50" s="21">
        <v>0</v>
      </c>
      <c r="G50" s="20">
        <f t="shared" si="0"/>
        <v>0</v>
      </c>
      <c r="H50" s="13">
        <v>0</v>
      </c>
      <c r="I50" s="21">
        <v>0</v>
      </c>
      <c r="J50" s="20">
        <f t="shared" si="1"/>
        <v>0</v>
      </c>
      <c r="K50" s="13">
        <v>0</v>
      </c>
      <c r="L50" s="21">
        <v>0</v>
      </c>
      <c r="M50" s="20">
        <f t="shared" si="2"/>
        <v>0</v>
      </c>
    </row>
    <row r="51" spans="1:13">
      <c r="A51" s="17" t="s">
        <v>129</v>
      </c>
      <c r="B51" s="13">
        <v>1.2349984193711949</v>
      </c>
      <c r="C51" s="14">
        <v>4.5206083543791534E-2</v>
      </c>
      <c r="D51" s="15">
        <v>1.2802045029149864</v>
      </c>
      <c r="E51" s="14">
        <v>0</v>
      </c>
      <c r="F51" s="21">
        <v>0</v>
      </c>
      <c r="G51" s="20">
        <f t="shared" si="0"/>
        <v>0</v>
      </c>
      <c r="H51" s="14">
        <f>B51</f>
        <v>1.2349984193711949</v>
      </c>
      <c r="I51" s="20">
        <f>C51</f>
        <v>4.5206083543791534E-2</v>
      </c>
      <c r="J51" s="20">
        <f t="shared" si="1"/>
        <v>1.2802045029149864</v>
      </c>
      <c r="K51" s="8">
        <f>(E51+H51)*'6. BE Assumptions'!K51</f>
        <v>0.61749920968559746</v>
      </c>
      <c r="L51" s="22">
        <f>(F51+I51)*'6. BE Assumptions'!O51</f>
        <v>1.1301520885947883E-2</v>
      </c>
      <c r="M51" s="20">
        <f t="shared" si="2"/>
        <v>0.6288007305715454</v>
      </c>
    </row>
    <row r="52" spans="1:13">
      <c r="A52" s="18" t="s">
        <v>130</v>
      </c>
      <c r="B52" s="13">
        <v>1.3590411104860332E-2</v>
      </c>
      <c r="C52" s="14">
        <v>2.2470450368937977E-2</v>
      </c>
      <c r="D52" s="15">
        <v>3.6060861473798306E-2</v>
      </c>
      <c r="E52" s="14">
        <v>0</v>
      </c>
      <c r="F52" s="21">
        <v>0</v>
      </c>
      <c r="G52" s="20">
        <f t="shared" si="0"/>
        <v>0</v>
      </c>
      <c r="H52" s="14">
        <f>B52</f>
        <v>1.3590411104860332E-2</v>
      </c>
      <c r="I52" s="20">
        <f>C52</f>
        <v>2.2470450368937977E-2</v>
      </c>
      <c r="J52" s="20">
        <f t="shared" si="1"/>
        <v>3.6060861473798306E-2</v>
      </c>
      <c r="K52" s="8">
        <f>(E52+H52)*'6. BE Assumptions'!K52</f>
        <v>6.7952055524301662E-3</v>
      </c>
      <c r="L52" s="22">
        <f>(F52+I52)*'6. BE Assumptions'!O52</f>
        <v>5.6176125922344942E-3</v>
      </c>
      <c r="M52" s="20">
        <f t="shared" si="2"/>
        <v>1.2412818144664661E-2</v>
      </c>
    </row>
    <row r="53" spans="1:13">
      <c r="A53" s="17" t="s">
        <v>131</v>
      </c>
      <c r="B53" s="13">
        <v>0</v>
      </c>
      <c r="C53" s="14">
        <v>0</v>
      </c>
      <c r="D53" s="15">
        <v>0</v>
      </c>
      <c r="E53" s="13">
        <v>0</v>
      </c>
      <c r="F53" s="21">
        <v>0</v>
      </c>
      <c r="G53" s="20">
        <f t="shared" si="0"/>
        <v>0</v>
      </c>
      <c r="H53" s="13">
        <v>0</v>
      </c>
      <c r="I53" s="21">
        <v>0</v>
      </c>
      <c r="J53" s="20">
        <f t="shared" si="1"/>
        <v>0</v>
      </c>
      <c r="K53" s="13">
        <v>0</v>
      </c>
      <c r="L53" s="21">
        <v>0</v>
      </c>
      <c r="M53" s="20">
        <f t="shared" si="2"/>
        <v>0</v>
      </c>
    </row>
    <row r="54" spans="1:13">
      <c r="A54" s="17" t="s">
        <v>149</v>
      </c>
      <c r="B54" s="13">
        <v>0</v>
      </c>
      <c r="C54" s="14">
        <v>0</v>
      </c>
      <c r="D54" s="15">
        <v>0</v>
      </c>
      <c r="E54" s="13">
        <v>0</v>
      </c>
      <c r="F54" s="21">
        <v>0</v>
      </c>
      <c r="G54" s="20">
        <f t="shared" si="0"/>
        <v>0</v>
      </c>
      <c r="H54" s="13">
        <v>0</v>
      </c>
      <c r="I54" s="21">
        <v>0</v>
      </c>
      <c r="J54" s="20">
        <f t="shared" si="1"/>
        <v>0</v>
      </c>
      <c r="K54" s="13">
        <v>0</v>
      </c>
      <c r="L54" s="21">
        <v>0</v>
      </c>
      <c r="M54" s="20">
        <f t="shared" si="2"/>
        <v>0</v>
      </c>
    </row>
    <row r="55" spans="1:13">
      <c r="A55" s="17" t="s">
        <v>132</v>
      </c>
      <c r="B55" s="13">
        <v>0</v>
      </c>
      <c r="C55" s="14">
        <v>0</v>
      </c>
      <c r="D55" s="15">
        <v>0</v>
      </c>
      <c r="E55" s="13">
        <v>0</v>
      </c>
      <c r="F55" s="21">
        <v>0</v>
      </c>
      <c r="G55" s="20">
        <f t="shared" si="0"/>
        <v>0</v>
      </c>
      <c r="H55" s="13">
        <v>0</v>
      </c>
      <c r="I55" s="21">
        <v>0</v>
      </c>
      <c r="J55" s="20">
        <f t="shared" si="1"/>
        <v>0</v>
      </c>
      <c r="K55" s="13">
        <v>0</v>
      </c>
      <c r="L55" s="21">
        <v>0</v>
      </c>
      <c r="M55" s="20">
        <f t="shared" si="2"/>
        <v>0</v>
      </c>
    </row>
    <row r="56" spans="1:13">
      <c r="A56" s="18" t="s">
        <v>133</v>
      </c>
      <c r="B56" s="13">
        <v>0</v>
      </c>
      <c r="C56" s="14">
        <v>0</v>
      </c>
      <c r="D56" s="15">
        <v>0</v>
      </c>
      <c r="E56" s="13">
        <v>0</v>
      </c>
      <c r="F56" s="21">
        <v>0</v>
      </c>
      <c r="G56" s="20">
        <f t="shared" si="0"/>
        <v>0</v>
      </c>
      <c r="H56" s="13">
        <v>0</v>
      </c>
      <c r="I56" s="21">
        <v>0</v>
      </c>
      <c r="J56" s="20">
        <f t="shared" si="1"/>
        <v>0</v>
      </c>
      <c r="K56" s="13">
        <v>0</v>
      </c>
      <c r="L56" s="21">
        <v>0</v>
      </c>
      <c r="M56" s="20">
        <f t="shared" si="2"/>
        <v>0</v>
      </c>
    </row>
    <row r="57" spans="1:13">
      <c r="A57" s="17" t="s">
        <v>134</v>
      </c>
      <c r="B57" s="13">
        <v>0.30931887339180419</v>
      </c>
      <c r="C57" s="14">
        <v>7.2270655226394295E-2</v>
      </c>
      <c r="D57" s="15">
        <v>0.3815895286181985</v>
      </c>
      <c r="E57" s="14">
        <v>0</v>
      </c>
      <c r="F57" s="21">
        <v>0</v>
      </c>
      <c r="G57" s="20">
        <f t="shared" si="0"/>
        <v>0</v>
      </c>
      <c r="H57" s="14">
        <f>B57</f>
        <v>0.30931887339180419</v>
      </c>
      <c r="I57" s="20">
        <f>C57</f>
        <v>7.2270655226394295E-2</v>
      </c>
      <c r="J57" s="20">
        <f t="shared" si="1"/>
        <v>0.3815895286181985</v>
      </c>
      <c r="K57" s="8">
        <f>(E57+H57)*'6. BE Assumptions'!K11</f>
        <v>0.1546594366959021</v>
      </c>
      <c r="L57" s="22">
        <f>(F57+I57)*'6. BE Assumptions'!N11</f>
        <v>3.6135327613197148E-2</v>
      </c>
      <c r="M57" s="20">
        <f t="shared" si="2"/>
        <v>0.19079476430909925</v>
      </c>
    </row>
    <row r="58" spans="1:13">
      <c r="A58" s="17" t="s">
        <v>150</v>
      </c>
      <c r="B58" s="13">
        <v>0</v>
      </c>
      <c r="C58" s="14">
        <v>0</v>
      </c>
      <c r="D58" s="15">
        <v>0</v>
      </c>
      <c r="E58" s="14">
        <f>B58</f>
        <v>0</v>
      </c>
      <c r="F58" s="21">
        <f>C58</f>
        <v>0</v>
      </c>
      <c r="G58" s="20">
        <f t="shared" si="0"/>
        <v>0</v>
      </c>
      <c r="H58" s="14">
        <f>B58</f>
        <v>0</v>
      </c>
      <c r="I58" s="20">
        <f>C58</f>
        <v>0</v>
      </c>
      <c r="J58" s="20">
        <f t="shared" si="1"/>
        <v>0</v>
      </c>
      <c r="K58" s="8">
        <f>(E58+H58)*'6. BE Assumptions'!K12</f>
        <v>0</v>
      </c>
      <c r="L58" s="22">
        <f>(F58+I58)*'6. BE Assumptions'!N12</f>
        <v>0</v>
      </c>
      <c r="M58" s="20">
        <f t="shared" si="2"/>
        <v>0</v>
      </c>
    </row>
    <row r="59" spans="1:13">
      <c r="A59" s="18" t="s">
        <v>151</v>
      </c>
      <c r="B59" s="13">
        <v>0</v>
      </c>
      <c r="C59" s="14">
        <v>0</v>
      </c>
      <c r="D59" s="15">
        <v>0</v>
      </c>
      <c r="E59" s="13">
        <v>0</v>
      </c>
      <c r="F59" s="21">
        <v>0</v>
      </c>
      <c r="G59" s="20">
        <f t="shared" si="0"/>
        <v>0</v>
      </c>
      <c r="H59" s="13">
        <v>0</v>
      </c>
      <c r="I59" s="21">
        <v>0</v>
      </c>
      <c r="J59" s="20">
        <f t="shared" si="1"/>
        <v>0</v>
      </c>
      <c r="K59" s="13">
        <v>0</v>
      </c>
      <c r="L59" s="21">
        <v>0</v>
      </c>
      <c r="M59" s="20">
        <f t="shared" si="2"/>
        <v>0</v>
      </c>
    </row>
    <row r="60" spans="1:13">
      <c r="A60" s="18" t="s">
        <v>152</v>
      </c>
      <c r="B60" s="13">
        <v>0</v>
      </c>
      <c r="C60" s="14">
        <v>0</v>
      </c>
      <c r="D60" s="15">
        <v>0</v>
      </c>
      <c r="E60" s="13">
        <v>0</v>
      </c>
      <c r="F60" s="21">
        <v>0</v>
      </c>
      <c r="G60" s="20">
        <f t="shared" si="0"/>
        <v>0</v>
      </c>
      <c r="H60" s="13">
        <v>0</v>
      </c>
      <c r="I60" s="21">
        <v>0</v>
      </c>
      <c r="J60" s="20">
        <f t="shared" si="1"/>
        <v>0</v>
      </c>
      <c r="K60" s="13">
        <v>0</v>
      </c>
      <c r="L60" s="21">
        <v>0</v>
      </c>
      <c r="M60" s="20">
        <f t="shared" si="2"/>
        <v>0</v>
      </c>
    </row>
    <row r="61" spans="1:13">
      <c r="A61" s="17" t="s">
        <v>135</v>
      </c>
      <c r="B61" s="13">
        <v>0</v>
      </c>
      <c r="C61" s="14">
        <v>0</v>
      </c>
      <c r="D61" s="15">
        <v>0</v>
      </c>
      <c r="E61" s="13">
        <v>0</v>
      </c>
      <c r="F61" s="21">
        <v>0</v>
      </c>
      <c r="G61" s="20">
        <f t="shared" si="0"/>
        <v>0</v>
      </c>
      <c r="H61" s="13">
        <v>0</v>
      </c>
      <c r="I61" s="21">
        <v>0</v>
      </c>
      <c r="J61" s="20">
        <f t="shared" si="1"/>
        <v>0</v>
      </c>
      <c r="K61" s="13">
        <v>0</v>
      </c>
      <c r="L61" s="21">
        <v>0</v>
      </c>
      <c r="M61" s="20">
        <f t="shared" si="2"/>
        <v>0</v>
      </c>
    </row>
    <row r="62" spans="1:13">
      <c r="A62" s="17" t="s">
        <v>136</v>
      </c>
      <c r="B62" s="10">
        <v>0</v>
      </c>
      <c r="C62" s="6">
        <v>0</v>
      </c>
      <c r="D62" s="15">
        <v>0</v>
      </c>
      <c r="E62" s="13">
        <v>0</v>
      </c>
      <c r="F62" s="21">
        <v>0</v>
      </c>
      <c r="G62" s="20">
        <f t="shared" si="0"/>
        <v>0</v>
      </c>
      <c r="H62" s="13">
        <v>0</v>
      </c>
      <c r="I62" s="21">
        <v>0</v>
      </c>
      <c r="J62" s="20">
        <f t="shared" si="1"/>
        <v>0</v>
      </c>
      <c r="K62" s="13">
        <v>0</v>
      </c>
      <c r="L62" s="21">
        <v>0</v>
      </c>
      <c r="M62" s="20">
        <f t="shared" si="2"/>
        <v>0</v>
      </c>
    </row>
    <row r="63" spans="1:13">
      <c r="A63" s="17" t="s">
        <v>137</v>
      </c>
      <c r="B63" s="10">
        <v>0</v>
      </c>
      <c r="C63" s="6">
        <v>0</v>
      </c>
      <c r="D63" s="15">
        <v>0</v>
      </c>
      <c r="E63" s="13">
        <v>0</v>
      </c>
      <c r="F63" s="21">
        <v>0</v>
      </c>
      <c r="G63" s="20">
        <f t="shared" si="0"/>
        <v>0</v>
      </c>
      <c r="H63" s="13">
        <v>0</v>
      </c>
      <c r="I63" s="21">
        <v>0</v>
      </c>
      <c r="J63" s="20">
        <f t="shared" si="1"/>
        <v>0</v>
      </c>
      <c r="K63" s="13">
        <v>0</v>
      </c>
      <c r="L63" s="21">
        <v>0</v>
      </c>
      <c r="M63" s="20">
        <f t="shared" si="2"/>
        <v>0</v>
      </c>
    </row>
    <row r="64" spans="1:13">
      <c r="A64" s="17" t="s">
        <v>138</v>
      </c>
      <c r="B64" s="10">
        <v>2.3009662466929868</v>
      </c>
      <c r="C64" s="6">
        <v>0.39295650367164298</v>
      </c>
      <c r="D64" s="11">
        <v>2.6939227503646297</v>
      </c>
      <c r="E64" s="6">
        <v>0</v>
      </c>
      <c r="F64" s="20">
        <v>0</v>
      </c>
      <c r="G64" s="20">
        <f t="shared" si="0"/>
        <v>0</v>
      </c>
      <c r="H64" s="10">
        <f>B64</f>
        <v>2.3009662466929868</v>
      </c>
      <c r="I64" s="20">
        <f>C64</f>
        <v>0.39295650367164298</v>
      </c>
      <c r="J64" s="20">
        <f t="shared" si="1"/>
        <v>2.6939227503646297</v>
      </c>
      <c r="K64" s="8">
        <f>(E64+H64)*'6. BE Assumptions'!K62</f>
        <v>1.1504831233464934</v>
      </c>
      <c r="L64" s="22">
        <f>(F64+I64)*'6. BE Assumptions'!N62</f>
        <v>9.8239125917910744E-2</v>
      </c>
      <c r="M64" s="20">
        <f t="shared" si="2"/>
        <v>1.2487222492644041</v>
      </c>
    </row>
    <row r="65" spans="1:13">
      <c r="A65" s="17" t="s">
        <v>139</v>
      </c>
      <c r="B65" s="10">
        <v>0</v>
      </c>
      <c r="C65" s="6">
        <v>0</v>
      </c>
      <c r="D65" s="11">
        <v>0</v>
      </c>
      <c r="E65" s="10">
        <v>0</v>
      </c>
      <c r="F65" s="20">
        <v>0</v>
      </c>
      <c r="G65" s="20">
        <f t="shared" si="0"/>
        <v>0</v>
      </c>
      <c r="H65" s="10">
        <v>0</v>
      </c>
      <c r="I65" s="20">
        <v>0</v>
      </c>
      <c r="J65" s="20">
        <f t="shared" si="1"/>
        <v>0</v>
      </c>
      <c r="K65" s="10">
        <v>0</v>
      </c>
      <c r="L65" s="20">
        <v>0</v>
      </c>
      <c r="M65" s="20">
        <f t="shared" si="2"/>
        <v>0</v>
      </c>
    </row>
    <row r="66" spans="1:13">
      <c r="A66" s="98"/>
      <c r="B66" s="6"/>
      <c r="C66" s="6"/>
      <c r="D66" s="11"/>
      <c r="E66" s="6"/>
      <c r="F66" s="20"/>
      <c r="G66" s="20"/>
      <c r="H66" s="6"/>
      <c r="I66" s="20"/>
      <c r="J66" s="20"/>
      <c r="K66" s="6"/>
      <c r="L66" s="20"/>
      <c r="M66" s="20"/>
    </row>
    <row r="67" spans="1:13">
      <c r="A67" s="71" t="s">
        <v>96</v>
      </c>
      <c r="B67" s="6">
        <f>SUM(B9:B65)</f>
        <v>6.8708151776365742</v>
      </c>
      <c r="C67" s="6">
        <f t="shared" ref="C67:D67" si="7">SUM(C9:C65)</f>
        <v>0.64252476593094066</v>
      </c>
      <c r="D67" s="11">
        <f t="shared" si="7"/>
        <v>7.5133399435675159</v>
      </c>
      <c r="E67" s="6">
        <f t="shared" ref="E67:M67" si="8">SUM(E9:E65)</f>
        <v>5.8316691089406979E-2</v>
      </c>
      <c r="F67" s="20">
        <f t="shared" si="8"/>
        <v>8.1471486846727073E-3</v>
      </c>
      <c r="G67" s="20">
        <f t="shared" si="8"/>
        <v>6.6463839774079686E-2</v>
      </c>
      <c r="H67" s="6">
        <f t="shared" si="8"/>
        <v>6.8708151776365742</v>
      </c>
      <c r="I67" s="20">
        <f t="shared" si="8"/>
        <v>0.63742371481853133</v>
      </c>
      <c r="J67" s="23">
        <f t="shared" si="8"/>
        <v>7.5082388924551058</v>
      </c>
      <c r="K67" s="24">
        <f t="shared" si="8"/>
        <v>3.4645659343629909</v>
      </c>
      <c r="L67" s="20">
        <f t="shared" si="8"/>
        <v>0.18538967210056018</v>
      </c>
      <c r="M67" s="22">
        <f t="shared" si="8"/>
        <v>3.6499556064635512</v>
      </c>
    </row>
    <row r="68" spans="1:13">
      <c r="A68" s="55" t="s">
        <v>95</v>
      </c>
      <c r="B68" s="39">
        <f>B67-B14-B16-B24-B26-B44-B58</f>
        <v>6.8124984865471676</v>
      </c>
      <c r="C68" s="99">
        <f>C67-C14-C16-C24-C26-C44-C58</f>
        <v>0.63437761724626796</v>
      </c>
      <c r="D68" s="100">
        <f>D67-D14-D16-D24-D26-D44-D58</f>
        <v>7.4468761037934366</v>
      </c>
      <c r="E68" s="99">
        <f>E67</f>
        <v>5.8316691089406979E-2</v>
      </c>
      <c r="F68" s="101">
        <f>F67</f>
        <v>8.1471486846727073E-3</v>
      </c>
      <c r="G68" s="101">
        <f>G67</f>
        <v>6.6463839774079686E-2</v>
      </c>
      <c r="H68" s="99">
        <f>H67-H14-H16-H24-H26-H44-H58</f>
        <v>6.8124984865471676</v>
      </c>
      <c r="I68" s="101">
        <f>I67-I14-I16-I24-I26-I44-I58</f>
        <v>0.62927656613385863</v>
      </c>
      <c r="J68" s="96">
        <f>J67-J14-J16-J24-J26-J44-J58</f>
        <v>7.4417750526810265</v>
      </c>
      <c r="K68" s="39">
        <f>K67-(K14*0.5)-(K16*0.5)-(K26*0.5)-(K44*0.5)-(K58*0.5)</f>
        <v>3.4354075888182876</v>
      </c>
      <c r="L68" s="96">
        <f>L67-(L14*0.25)-(L16*0.25)-(L26*0.25)-(L44*0.25)-(L58)</f>
        <v>0.183352884929392</v>
      </c>
      <c r="M68" s="101">
        <f>L68+K68</f>
        <v>3.6187604737476797</v>
      </c>
    </row>
  </sheetData>
  <sheetProtection password="8725" sheet="1" objects="1" scenarios="1"/>
  <mergeCells count="19">
    <mergeCell ref="H7:H8"/>
    <mergeCell ref="I7:I8"/>
    <mergeCell ref="J7:J8"/>
    <mergeCell ref="A4:M4"/>
    <mergeCell ref="K7:K8"/>
    <mergeCell ref="A5:A8"/>
    <mergeCell ref="B5:D6"/>
    <mergeCell ref="E5:M5"/>
    <mergeCell ref="E6:G6"/>
    <mergeCell ref="H6:J6"/>
    <mergeCell ref="K6:M6"/>
    <mergeCell ref="B7:B8"/>
    <mergeCell ref="C7:C8"/>
    <mergeCell ref="D7:D8"/>
    <mergeCell ref="E7:E8"/>
    <mergeCell ref="L7:L8"/>
    <mergeCell ref="M7:M8"/>
    <mergeCell ref="F7:F8"/>
    <mergeCell ref="G7:G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M26"/>
  <sheetViews>
    <sheetView zoomScale="80" zoomScaleNormal="80" workbookViewId="0">
      <selection activeCell="H21" sqref="H21"/>
    </sheetView>
  </sheetViews>
  <sheetFormatPr defaultRowHeight="12.75"/>
  <cols>
    <col min="1" max="1" width="40.140625" customWidth="1"/>
    <col min="11" max="12" width="9" customWidth="1"/>
    <col min="13" max="13" width="9.5703125" bestFit="1" customWidth="1"/>
  </cols>
  <sheetData>
    <row r="1" spans="1:13" s="77" customFormat="1" ht="36" customHeight="1">
      <c r="A1" s="85" t="s">
        <v>94</v>
      </c>
      <c r="B1" s="76"/>
      <c r="C1" s="76"/>
      <c r="D1" s="76"/>
      <c r="E1" s="76"/>
      <c r="F1" s="76"/>
      <c r="G1" s="76"/>
      <c r="H1" s="76"/>
      <c r="I1" s="76"/>
      <c r="J1" s="76"/>
    </row>
    <row r="4" spans="1:13" ht="22.5" customHeight="1">
      <c r="A4" s="199" t="s">
        <v>153</v>
      </c>
      <c r="B4" s="199"/>
      <c r="C4" s="199"/>
      <c r="D4" s="199"/>
      <c r="E4" s="199"/>
      <c r="F4" s="199"/>
      <c r="G4" s="199"/>
      <c r="H4" s="199"/>
      <c r="I4" s="199"/>
      <c r="J4" s="199"/>
      <c r="K4" s="199"/>
      <c r="L4" s="199"/>
      <c r="M4" s="199"/>
    </row>
    <row r="5" spans="1:13" ht="13.5" customHeight="1">
      <c r="A5" s="202" t="s">
        <v>77</v>
      </c>
      <c r="B5" s="203" t="s">
        <v>15</v>
      </c>
      <c r="C5" s="203"/>
      <c r="D5" s="203"/>
      <c r="E5" s="201" t="s">
        <v>20</v>
      </c>
      <c r="F5" s="201"/>
      <c r="G5" s="201"/>
      <c r="H5" s="201"/>
      <c r="I5" s="201"/>
      <c r="J5" s="201"/>
      <c r="K5" s="201"/>
      <c r="L5" s="201"/>
      <c r="M5" s="201"/>
    </row>
    <row r="6" spans="1:13">
      <c r="A6" s="202"/>
      <c r="B6" s="203"/>
      <c r="C6" s="203"/>
      <c r="D6" s="203"/>
      <c r="E6" s="202" t="s">
        <v>16</v>
      </c>
      <c r="F6" s="202"/>
      <c r="G6" s="202"/>
      <c r="H6" s="202" t="s">
        <v>17</v>
      </c>
      <c r="I6" s="202"/>
      <c r="J6" s="202"/>
      <c r="K6" s="202" t="s">
        <v>14</v>
      </c>
      <c r="L6" s="202"/>
      <c r="M6" s="202"/>
    </row>
    <row r="7" spans="1:13">
      <c r="A7" s="202"/>
      <c r="B7" s="201" t="s">
        <v>18</v>
      </c>
      <c r="C7" s="201" t="s">
        <v>19</v>
      </c>
      <c r="D7" s="201" t="s">
        <v>3</v>
      </c>
      <c r="E7" s="201" t="s">
        <v>18</v>
      </c>
      <c r="F7" s="201" t="s">
        <v>19</v>
      </c>
      <c r="G7" s="201" t="s">
        <v>3</v>
      </c>
      <c r="H7" s="201" t="s">
        <v>18</v>
      </c>
      <c r="I7" s="201" t="s">
        <v>19</v>
      </c>
      <c r="J7" s="201" t="s">
        <v>3</v>
      </c>
      <c r="K7" s="201" t="s">
        <v>18</v>
      </c>
      <c r="L7" s="201" t="s">
        <v>19</v>
      </c>
      <c r="M7" s="201" t="s">
        <v>3</v>
      </c>
    </row>
    <row r="8" spans="1:13">
      <c r="A8" s="206"/>
      <c r="B8" s="207"/>
      <c r="C8" s="207"/>
      <c r="D8" s="207"/>
      <c r="E8" s="205"/>
      <c r="F8" s="205"/>
      <c r="G8" s="205"/>
      <c r="H8" s="205"/>
      <c r="I8" s="205"/>
      <c r="J8" s="205"/>
      <c r="K8" s="205"/>
      <c r="L8" s="205"/>
      <c r="M8" s="205"/>
    </row>
    <row r="9" spans="1:13">
      <c r="A9" s="102" t="s">
        <v>21</v>
      </c>
      <c r="B9" s="103">
        <v>0</v>
      </c>
      <c r="C9" s="5">
        <v>0</v>
      </c>
      <c r="D9" s="104">
        <f>B9+C9</f>
        <v>0</v>
      </c>
      <c r="E9" s="103">
        <v>0</v>
      </c>
      <c r="F9" s="105">
        <v>0</v>
      </c>
      <c r="G9" s="104">
        <f>E9+F9</f>
        <v>0</v>
      </c>
      <c r="H9" s="5">
        <v>0</v>
      </c>
      <c r="I9" s="5">
        <v>0</v>
      </c>
      <c r="J9" s="106">
        <f>H9+I9</f>
        <v>0</v>
      </c>
      <c r="K9" s="107">
        <f>(E9+H9)*'6. BE Assumptions'!T7</f>
        <v>0</v>
      </c>
      <c r="L9" s="107">
        <f>(F9+I9)*'6. BE Assumptions'!W7</f>
        <v>0</v>
      </c>
      <c r="M9" s="106">
        <f>K9+L9</f>
        <v>0</v>
      </c>
    </row>
    <row r="10" spans="1:13">
      <c r="A10" s="108" t="s">
        <v>22</v>
      </c>
      <c r="B10" s="10">
        <v>0</v>
      </c>
      <c r="C10" s="6">
        <v>0</v>
      </c>
      <c r="D10" s="11">
        <f t="shared" ref="D10:D23" si="0">B10+C10</f>
        <v>0</v>
      </c>
      <c r="E10" s="6">
        <v>0</v>
      </c>
      <c r="F10" s="6">
        <v>0</v>
      </c>
      <c r="G10" s="11">
        <f t="shared" ref="G10:G23" si="1">E10+F10</f>
        <v>0</v>
      </c>
      <c r="H10" s="6">
        <v>0</v>
      </c>
      <c r="I10" s="6">
        <v>0</v>
      </c>
      <c r="J10" s="23">
        <f t="shared" ref="J10:J23" si="2">H10+I10</f>
        <v>0</v>
      </c>
      <c r="K10" s="24">
        <f>(E10+H10)*'6. BE Assumptions'!T8</f>
        <v>0</v>
      </c>
      <c r="L10" s="24">
        <f>(F10+I10)*'6. BE Assumptions'!W8</f>
        <v>0</v>
      </c>
      <c r="M10" s="23">
        <f t="shared" ref="M10:M22" si="3">K10+L10</f>
        <v>0</v>
      </c>
    </row>
    <row r="11" spans="1:13">
      <c r="A11" s="108" t="s">
        <v>23</v>
      </c>
      <c r="B11" s="10">
        <v>5.6068412003637547E-4</v>
      </c>
      <c r="C11" s="6">
        <v>0</v>
      </c>
      <c r="D11" s="11">
        <f t="shared" si="0"/>
        <v>5.6068412003637547E-4</v>
      </c>
      <c r="E11" s="6">
        <v>0</v>
      </c>
      <c r="F11" s="6">
        <v>0</v>
      </c>
      <c r="G11" s="11">
        <f t="shared" si="1"/>
        <v>0</v>
      </c>
      <c r="H11" s="6">
        <f t="shared" ref="H11:I13" si="4">B11</f>
        <v>5.6068412003637547E-4</v>
      </c>
      <c r="I11" s="6">
        <f t="shared" si="4"/>
        <v>0</v>
      </c>
      <c r="J11" s="23">
        <f t="shared" si="2"/>
        <v>5.6068412003637547E-4</v>
      </c>
      <c r="K11" s="24">
        <f>(E11+H11)*'6. BE Assumptions'!T9</f>
        <v>2.8034206001818773E-4</v>
      </c>
      <c r="L11" s="24">
        <f>(F11+I11)*'6. BE Assumptions'!W9</f>
        <v>0</v>
      </c>
      <c r="M11" s="23">
        <f t="shared" si="3"/>
        <v>2.8034206001818773E-4</v>
      </c>
    </row>
    <row r="12" spans="1:13">
      <c r="A12" s="108" t="s">
        <v>24</v>
      </c>
      <c r="B12" s="10">
        <v>4.4748106951206652E-4</v>
      </c>
      <c r="C12" s="6">
        <v>2.0775839045669012E-4</v>
      </c>
      <c r="D12" s="11">
        <f t="shared" si="0"/>
        <v>6.5523945996875661E-4</v>
      </c>
      <c r="E12" s="6">
        <v>0</v>
      </c>
      <c r="F12" s="6">
        <v>0</v>
      </c>
      <c r="G12" s="11">
        <f t="shared" si="1"/>
        <v>0</v>
      </c>
      <c r="H12" s="6">
        <f t="shared" si="4"/>
        <v>4.4748106951206652E-4</v>
      </c>
      <c r="I12" s="6">
        <f t="shared" si="4"/>
        <v>2.0775839045669012E-4</v>
      </c>
      <c r="J12" s="23">
        <f t="shared" si="2"/>
        <v>6.5523945996875661E-4</v>
      </c>
      <c r="K12" s="24">
        <f>(E12+H12)*'6. BE Assumptions'!T10</f>
        <v>2.2374053475603326E-4</v>
      </c>
      <c r="L12" s="24">
        <f>(F12+I12)*'6. BE Assumptions'!W10</f>
        <v>1.0387919522834506E-4</v>
      </c>
      <c r="M12" s="23">
        <f t="shared" si="3"/>
        <v>3.2761972998437831E-4</v>
      </c>
    </row>
    <row r="13" spans="1:13">
      <c r="A13" s="108" t="s">
        <v>25</v>
      </c>
      <c r="B13" s="10">
        <v>2.1469772334501955E-2</v>
      </c>
      <c r="C13" s="6">
        <v>4.8444224713567099E-3</v>
      </c>
      <c r="D13" s="11">
        <f t="shared" si="0"/>
        <v>2.6314194805858664E-2</v>
      </c>
      <c r="E13" s="6">
        <v>0</v>
      </c>
      <c r="F13" s="6">
        <v>0</v>
      </c>
      <c r="G13" s="11">
        <f t="shared" si="1"/>
        <v>0</v>
      </c>
      <c r="H13" s="6">
        <f t="shared" si="4"/>
        <v>2.1469772334501955E-2</v>
      </c>
      <c r="I13" s="6">
        <f t="shared" si="4"/>
        <v>4.8444224713567099E-3</v>
      </c>
      <c r="J13" s="23">
        <f t="shared" si="2"/>
        <v>2.6314194805858664E-2</v>
      </c>
      <c r="K13" s="24">
        <f>(E13+H13)*'6. BE Assumptions'!T11</f>
        <v>1.0734886167250978E-2</v>
      </c>
      <c r="L13" s="24">
        <f>(F13+I13)*'6. BE Assumptions'!W11</f>
        <v>2.4222112356783549E-3</v>
      </c>
      <c r="M13" s="23">
        <f t="shared" si="3"/>
        <v>1.3157097402929332E-2</v>
      </c>
    </row>
    <row r="14" spans="1:13">
      <c r="A14" s="108" t="s">
        <v>26</v>
      </c>
      <c r="B14" s="13">
        <v>0</v>
      </c>
      <c r="C14" s="14">
        <v>0</v>
      </c>
      <c r="D14" s="11">
        <f t="shared" si="0"/>
        <v>0</v>
      </c>
      <c r="E14" s="14">
        <v>0</v>
      </c>
      <c r="F14" s="14">
        <v>0</v>
      </c>
      <c r="G14" s="15">
        <f t="shared" si="1"/>
        <v>0</v>
      </c>
      <c r="H14" s="14">
        <v>0</v>
      </c>
      <c r="I14" s="14">
        <v>0</v>
      </c>
      <c r="J14" s="23">
        <f t="shared" si="2"/>
        <v>0</v>
      </c>
      <c r="K14" s="24">
        <f>(E14+H14)*'6. BE Assumptions'!T12</f>
        <v>0</v>
      </c>
      <c r="L14" s="24">
        <f>(F14+I14)*'6. BE Assumptions'!W12</f>
        <v>0</v>
      </c>
      <c r="M14" s="23">
        <f t="shared" si="3"/>
        <v>0</v>
      </c>
    </row>
    <row r="15" spans="1:13">
      <c r="A15" s="108" t="s">
        <v>27</v>
      </c>
      <c r="B15" s="10">
        <v>0</v>
      </c>
      <c r="C15" s="6">
        <v>0</v>
      </c>
      <c r="D15" s="11">
        <f t="shared" si="0"/>
        <v>0</v>
      </c>
      <c r="E15" s="6">
        <v>0</v>
      </c>
      <c r="F15" s="6">
        <v>0</v>
      </c>
      <c r="G15" s="11">
        <f t="shared" si="1"/>
        <v>0</v>
      </c>
      <c r="H15" s="6">
        <v>0</v>
      </c>
      <c r="I15" s="6">
        <v>0</v>
      </c>
      <c r="J15" s="23">
        <f t="shared" si="2"/>
        <v>0</v>
      </c>
      <c r="K15" s="24">
        <f>(E15+H15)*'6. BE Assumptions'!T13</f>
        <v>0</v>
      </c>
      <c r="L15" s="24">
        <f>(F15+I15)*'6. BE Assumptions'!W13</f>
        <v>0</v>
      </c>
      <c r="M15" s="23">
        <f t="shared" si="3"/>
        <v>0</v>
      </c>
    </row>
    <row r="16" spans="1:13">
      <c r="A16" s="108" t="s">
        <v>28</v>
      </c>
      <c r="B16" s="10">
        <v>0</v>
      </c>
      <c r="C16" s="6">
        <v>0</v>
      </c>
      <c r="D16" s="11">
        <f t="shared" si="0"/>
        <v>0</v>
      </c>
      <c r="E16" s="6">
        <v>0</v>
      </c>
      <c r="F16" s="6">
        <v>0</v>
      </c>
      <c r="G16" s="11">
        <f t="shared" si="1"/>
        <v>0</v>
      </c>
      <c r="H16" s="6">
        <v>0</v>
      </c>
      <c r="I16" s="6">
        <v>0</v>
      </c>
      <c r="J16" s="23">
        <f t="shared" si="2"/>
        <v>0</v>
      </c>
      <c r="K16" s="24">
        <f>(E16+H16)*'6. BE Assumptions'!T14</f>
        <v>0</v>
      </c>
      <c r="L16" s="24">
        <f>(F16+I16)*'6. BE Assumptions'!W14</f>
        <v>0</v>
      </c>
      <c r="M16" s="23">
        <f t="shared" si="3"/>
        <v>0</v>
      </c>
    </row>
    <row r="17" spans="1:13">
      <c r="A17" s="108" t="s">
        <v>29</v>
      </c>
      <c r="B17" s="10">
        <v>0</v>
      </c>
      <c r="C17" s="6">
        <v>0</v>
      </c>
      <c r="D17" s="11">
        <f t="shared" si="0"/>
        <v>0</v>
      </c>
      <c r="E17" s="6">
        <v>0</v>
      </c>
      <c r="F17" s="6">
        <v>0</v>
      </c>
      <c r="G17" s="11">
        <f t="shared" si="1"/>
        <v>0</v>
      </c>
      <c r="H17" s="6">
        <v>0</v>
      </c>
      <c r="I17" s="6">
        <v>0</v>
      </c>
      <c r="J17" s="23">
        <f t="shared" si="2"/>
        <v>0</v>
      </c>
      <c r="K17" s="24">
        <f>(E17+H17)*'6. BE Assumptions'!T15</f>
        <v>0</v>
      </c>
      <c r="L17" s="24">
        <f>(F17+I17)*'6. BE Assumptions'!W15</f>
        <v>0</v>
      </c>
      <c r="M17" s="23">
        <f t="shared" si="3"/>
        <v>0</v>
      </c>
    </row>
    <row r="18" spans="1:13">
      <c r="A18" s="108" t="s">
        <v>30</v>
      </c>
      <c r="B18" s="10">
        <v>0</v>
      </c>
      <c r="C18" s="6">
        <v>0</v>
      </c>
      <c r="D18" s="11">
        <f t="shared" si="0"/>
        <v>0</v>
      </c>
      <c r="E18" s="6">
        <v>0</v>
      </c>
      <c r="F18" s="6">
        <v>0</v>
      </c>
      <c r="G18" s="11">
        <f t="shared" si="1"/>
        <v>0</v>
      </c>
      <c r="H18" s="6">
        <v>0</v>
      </c>
      <c r="I18" s="6">
        <v>0</v>
      </c>
      <c r="J18" s="23">
        <f t="shared" si="2"/>
        <v>0</v>
      </c>
      <c r="K18" s="24">
        <f>(E18+H18)*'6. BE Assumptions'!T16</f>
        <v>0</v>
      </c>
      <c r="L18" s="24">
        <f>(F18+I18)*'6. BE Assumptions'!X16</f>
        <v>0</v>
      </c>
      <c r="M18" s="23">
        <f t="shared" si="3"/>
        <v>0</v>
      </c>
    </row>
    <row r="19" spans="1:13">
      <c r="A19" s="108" t="s">
        <v>31</v>
      </c>
      <c r="B19" s="10">
        <v>0</v>
      </c>
      <c r="C19" s="6">
        <v>0</v>
      </c>
      <c r="D19" s="11">
        <f t="shared" si="0"/>
        <v>0</v>
      </c>
      <c r="E19" s="6">
        <v>0</v>
      </c>
      <c r="F19" s="6">
        <v>0</v>
      </c>
      <c r="G19" s="11">
        <f t="shared" si="1"/>
        <v>0</v>
      </c>
      <c r="H19" s="6">
        <v>0</v>
      </c>
      <c r="I19" s="6">
        <v>0</v>
      </c>
      <c r="J19" s="23">
        <f t="shared" si="2"/>
        <v>0</v>
      </c>
      <c r="K19" s="24">
        <f>(E19+H19)*'6. BE Assumptions'!T17</f>
        <v>0</v>
      </c>
      <c r="L19" s="24">
        <f>(F19+I19)*'6. BE Assumptions'!W17</f>
        <v>0</v>
      </c>
      <c r="M19" s="23">
        <f t="shared" si="3"/>
        <v>0</v>
      </c>
    </row>
    <row r="20" spans="1:13">
      <c r="A20" s="108" t="s">
        <v>32</v>
      </c>
      <c r="B20" s="10">
        <v>0</v>
      </c>
      <c r="C20" s="6">
        <v>0</v>
      </c>
      <c r="D20" s="11">
        <f t="shared" si="0"/>
        <v>0</v>
      </c>
      <c r="E20" s="6">
        <v>0</v>
      </c>
      <c r="F20" s="6">
        <v>0</v>
      </c>
      <c r="G20" s="11">
        <f t="shared" si="1"/>
        <v>0</v>
      </c>
      <c r="H20" s="6">
        <v>0</v>
      </c>
      <c r="I20" s="6">
        <v>0</v>
      </c>
      <c r="J20" s="23">
        <f t="shared" si="2"/>
        <v>0</v>
      </c>
      <c r="K20" s="24">
        <f>(E20+H20)*'6. BE Assumptions'!U18</f>
        <v>0</v>
      </c>
      <c r="L20" s="24">
        <f>(F20+I20)*'6. BE Assumptions'!X18</f>
        <v>0</v>
      </c>
      <c r="M20" s="23">
        <f t="shared" si="3"/>
        <v>0</v>
      </c>
    </row>
    <row r="21" spans="1:13">
      <c r="A21" s="108" t="s">
        <v>33</v>
      </c>
      <c r="B21" s="10">
        <v>0</v>
      </c>
      <c r="C21" s="6">
        <v>0</v>
      </c>
      <c r="D21" s="11">
        <f t="shared" si="0"/>
        <v>0</v>
      </c>
      <c r="E21" s="6">
        <v>0</v>
      </c>
      <c r="F21" s="6">
        <v>0</v>
      </c>
      <c r="G21" s="11">
        <f t="shared" si="1"/>
        <v>0</v>
      </c>
      <c r="H21" s="6">
        <v>0</v>
      </c>
      <c r="I21" s="6">
        <v>0</v>
      </c>
      <c r="J21" s="23">
        <f t="shared" si="2"/>
        <v>0</v>
      </c>
      <c r="K21" s="24">
        <f>(E21+H21)*'6. BE Assumptions'!T19</f>
        <v>0</v>
      </c>
      <c r="L21" s="24">
        <f>(F21+I21)*'6. BE Assumptions'!W19</f>
        <v>0</v>
      </c>
      <c r="M21" s="23">
        <f t="shared" si="3"/>
        <v>0</v>
      </c>
    </row>
    <row r="22" spans="1:13">
      <c r="A22" s="108" t="s">
        <v>34</v>
      </c>
      <c r="B22" s="10">
        <v>0</v>
      </c>
      <c r="C22" s="6">
        <v>0</v>
      </c>
      <c r="D22" s="11">
        <f t="shared" si="0"/>
        <v>0</v>
      </c>
      <c r="E22" s="6">
        <v>0</v>
      </c>
      <c r="F22" s="6">
        <v>0</v>
      </c>
      <c r="G22" s="11">
        <f t="shared" si="1"/>
        <v>0</v>
      </c>
      <c r="H22" s="6">
        <v>0</v>
      </c>
      <c r="I22" s="6">
        <v>0</v>
      </c>
      <c r="J22" s="23">
        <f t="shared" si="2"/>
        <v>0</v>
      </c>
      <c r="K22" s="24">
        <f>(E22+H22)*'6. BE Assumptions'!T20</f>
        <v>0</v>
      </c>
      <c r="L22" s="24">
        <f>(F22+I22)*'6. BE Assumptions'!W20</f>
        <v>0</v>
      </c>
      <c r="M22" s="23">
        <f t="shared" si="3"/>
        <v>0</v>
      </c>
    </row>
    <row r="23" spans="1:13">
      <c r="A23" s="108" t="s">
        <v>35</v>
      </c>
      <c r="B23" s="10">
        <v>0</v>
      </c>
      <c r="C23" s="6">
        <v>0</v>
      </c>
      <c r="D23" s="11">
        <f t="shared" si="0"/>
        <v>0</v>
      </c>
      <c r="E23" s="6">
        <v>0</v>
      </c>
      <c r="F23" s="6">
        <v>0</v>
      </c>
      <c r="G23" s="11">
        <f t="shared" si="1"/>
        <v>0</v>
      </c>
      <c r="H23" s="6">
        <v>0</v>
      </c>
      <c r="I23" s="6">
        <v>0</v>
      </c>
      <c r="J23" s="23">
        <f t="shared" si="2"/>
        <v>0</v>
      </c>
      <c r="K23" s="24">
        <f>(E23+H23)*'6. BE Assumptions'!T21</f>
        <v>0</v>
      </c>
      <c r="L23" s="24">
        <f>(F23+I23)*'6. BE Assumptions'!W21</f>
        <v>0</v>
      </c>
      <c r="M23" s="23">
        <f>K23+L23</f>
        <v>0</v>
      </c>
    </row>
    <row r="24" spans="1:13">
      <c r="A24" s="111"/>
      <c r="B24" s="6"/>
      <c r="C24" s="6"/>
      <c r="D24" s="11"/>
      <c r="E24" s="6"/>
      <c r="F24" s="6"/>
      <c r="G24" s="11"/>
      <c r="H24" s="6"/>
      <c r="I24" s="6"/>
      <c r="J24" s="23"/>
      <c r="K24" s="24"/>
      <c r="L24" s="22"/>
      <c r="M24" s="22"/>
    </row>
    <row r="25" spans="1:13">
      <c r="A25" s="110" t="s">
        <v>3</v>
      </c>
      <c r="B25" s="14">
        <f>SUM(B9:B23)</f>
        <v>2.2477937524050397E-2</v>
      </c>
      <c r="C25" s="21">
        <f>SUM(C9:C23)</f>
        <v>5.0521808618134E-3</v>
      </c>
      <c r="D25" s="15">
        <f>SUM(D9:D23)</f>
        <v>2.7530118385863795E-2</v>
      </c>
      <c r="E25" s="14">
        <f t="shared" ref="E25:M25" si="5">SUM(E9:E23)</f>
        <v>0</v>
      </c>
      <c r="F25" s="21">
        <f t="shared" si="5"/>
        <v>0</v>
      </c>
      <c r="G25" s="15">
        <f t="shared" si="5"/>
        <v>0</v>
      </c>
      <c r="H25" s="14">
        <f t="shared" si="5"/>
        <v>2.2477937524050397E-2</v>
      </c>
      <c r="I25" s="20">
        <f t="shared" si="5"/>
        <v>5.0521808618134E-3</v>
      </c>
      <c r="J25" s="23">
        <f t="shared" si="5"/>
        <v>2.7530118385863795E-2</v>
      </c>
      <c r="K25" s="24">
        <f t="shared" si="5"/>
        <v>1.1238968762025198E-2</v>
      </c>
      <c r="L25" s="22">
        <f t="shared" si="5"/>
        <v>2.5260904309067E-3</v>
      </c>
      <c r="M25" s="22">
        <f t="shared" si="5"/>
        <v>1.3765059192931898E-2</v>
      </c>
    </row>
    <row r="26" spans="1:13">
      <c r="A26" s="109" t="s">
        <v>95</v>
      </c>
      <c r="B26" s="39">
        <f>B25</f>
        <v>2.2477937524050397E-2</v>
      </c>
      <c r="C26" s="96">
        <f t="shared" ref="C26:M26" si="6">C25</f>
        <v>5.0521808618134E-3</v>
      </c>
      <c r="D26" s="97">
        <f t="shared" si="6"/>
        <v>2.7530118385863795E-2</v>
      </c>
      <c r="E26" s="39">
        <f t="shared" si="6"/>
        <v>0</v>
      </c>
      <c r="F26" s="96">
        <f t="shared" si="6"/>
        <v>0</v>
      </c>
      <c r="G26" s="97">
        <f t="shared" si="6"/>
        <v>0</v>
      </c>
      <c r="H26" s="39">
        <f t="shared" si="6"/>
        <v>2.2477937524050397E-2</v>
      </c>
      <c r="I26" s="96">
        <f t="shared" si="6"/>
        <v>5.0521808618134E-3</v>
      </c>
      <c r="J26" s="97">
        <f t="shared" si="6"/>
        <v>2.7530118385863795E-2</v>
      </c>
      <c r="K26" s="39">
        <f t="shared" si="6"/>
        <v>1.1238968762025198E-2</v>
      </c>
      <c r="L26" s="96">
        <f t="shared" si="6"/>
        <v>2.5260904309067E-3</v>
      </c>
      <c r="M26" s="96">
        <f t="shared" si="6"/>
        <v>1.3765059192931898E-2</v>
      </c>
    </row>
  </sheetData>
  <sheetProtection password="8725" sheet="1" objects="1" scenarios="1"/>
  <mergeCells count="19">
    <mergeCell ref="H7:H8"/>
    <mergeCell ref="I7:I8"/>
    <mergeCell ref="J7:J8"/>
    <mergeCell ref="A4:M4"/>
    <mergeCell ref="K7:K8"/>
    <mergeCell ref="A5:A8"/>
    <mergeCell ref="B5:D6"/>
    <mergeCell ref="E5:M5"/>
    <mergeCell ref="E6:G6"/>
    <mergeCell ref="H6:J6"/>
    <mergeCell ref="K6:M6"/>
    <mergeCell ref="B7:B8"/>
    <mergeCell ref="C7:C8"/>
    <mergeCell ref="D7:D8"/>
    <mergeCell ref="E7:E8"/>
    <mergeCell ref="L7:L8"/>
    <mergeCell ref="M7:M8"/>
    <mergeCell ref="F7:F8"/>
    <mergeCell ref="G7:G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M48"/>
  <sheetViews>
    <sheetView zoomScale="80" zoomScaleNormal="80" workbookViewId="0">
      <selection activeCell="G38" sqref="G38"/>
    </sheetView>
  </sheetViews>
  <sheetFormatPr defaultRowHeight="12.75"/>
  <cols>
    <col min="1" max="1" width="39.7109375" customWidth="1"/>
    <col min="2" max="2" width="10.7109375" customWidth="1"/>
    <col min="5" max="5" width="9.5703125" bestFit="1" customWidth="1"/>
  </cols>
  <sheetData>
    <row r="1" spans="1:13" s="77" customFormat="1" ht="36" customHeight="1">
      <c r="A1" s="85" t="s">
        <v>93</v>
      </c>
      <c r="B1" s="76"/>
      <c r="C1" s="76"/>
      <c r="D1" s="76"/>
      <c r="E1" s="76"/>
      <c r="F1" s="76"/>
      <c r="G1" s="76"/>
      <c r="H1" s="76"/>
      <c r="I1" s="76"/>
      <c r="J1" s="76"/>
    </row>
    <row r="2" spans="1:13" ht="15.75">
      <c r="A2" s="9"/>
      <c r="B2" s="9"/>
      <c r="C2" s="9"/>
      <c r="D2" s="9"/>
      <c r="E2" s="9"/>
      <c r="F2" s="9"/>
      <c r="G2" s="9"/>
      <c r="H2" s="9"/>
      <c r="I2" s="9"/>
      <c r="J2" s="9"/>
      <c r="K2" s="9"/>
    </row>
    <row r="3" spans="1:13" ht="15.75">
      <c r="A3" s="9"/>
      <c r="B3" s="9"/>
      <c r="C3" s="9"/>
      <c r="D3" s="9"/>
      <c r="E3" s="9"/>
      <c r="F3" s="9"/>
      <c r="G3" s="9"/>
      <c r="H3" s="9"/>
      <c r="I3" s="9"/>
      <c r="J3" s="9"/>
      <c r="K3" s="9"/>
    </row>
    <row r="4" spans="1:13" ht="21.75" customHeight="1">
      <c r="A4" s="199" t="s">
        <v>157</v>
      </c>
      <c r="B4" s="199"/>
      <c r="C4" s="199"/>
      <c r="D4" s="199"/>
      <c r="E4" s="199"/>
      <c r="F4" s="199"/>
      <c r="G4" s="199"/>
      <c r="H4" s="199"/>
      <c r="I4" s="199"/>
      <c r="J4" s="199"/>
      <c r="K4" s="199"/>
      <c r="L4" s="199"/>
      <c r="M4" s="199"/>
    </row>
    <row r="5" spans="1:13" ht="13.5" customHeight="1">
      <c r="A5" s="202" t="s">
        <v>77</v>
      </c>
      <c r="B5" s="203" t="s">
        <v>15</v>
      </c>
      <c r="C5" s="203"/>
      <c r="D5" s="203"/>
      <c r="E5" s="201" t="s">
        <v>20</v>
      </c>
      <c r="F5" s="201"/>
      <c r="G5" s="201"/>
      <c r="H5" s="201"/>
      <c r="I5" s="201"/>
      <c r="J5" s="201"/>
      <c r="K5" s="201"/>
      <c r="L5" s="201"/>
      <c r="M5" s="201"/>
    </row>
    <row r="6" spans="1:13">
      <c r="A6" s="202"/>
      <c r="B6" s="203"/>
      <c r="C6" s="203"/>
      <c r="D6" s="203"/>
      <c r="E6" s="202" t="s">
        <v>16</v>
      </c>
      <c r="F6" s="202"/>
      <c r="G6" s="202"/>
      <c r="H6" s="202" t="s">
        <v>17</v>
      </c>
      <c r="I6" s="202"/>
      <c r="J6" s="202"/>
      <c r="K6" s="202" t="s">
        <v>14</v>
      </c>
      <c r="L6" s="202"/>
      <c r="M6" s="202"/>
    </row>
    <row r="7" spans="1:13">
      <c r="A7" s="202"/>
      <c r="B7" s="201" t="s">
        <v>18</v>
      </c>
      <c r="C7" s="201" t="s">
        <v>19</v>
      </c>
      <c r="D7" s="201" t="s">
        <v>3</v>
      </c>
      <c r="E7" s="201" t="s">
        <v>18</v>
      </c>
      <c r="F7" s="201" t="s">
        <v>19</v>
      </c>
      <c r="G7" s="201" t="s">
        <v>3</v>
      </c>
      <c r="H7" s="201" t="s">
        <v>18</v>
      </c>
      <c r="I7" s="201" t="s">
        <v>19</v>
      </c>
      <c r="J7" s="201" t="s">
        <v>3</v>
      </c>
      <c r="K7" s="201" t="s">
        <v>18</v>
      </c>
      <c r="L7" s="201" t="s">
        <v>19</v>
      </c>
      <c r="M7" s="201" t="s">
        <v>3</v>
      </c>
    </row>
    <row r="8" spans="1:13">
      <c r="A8" s="206"/>
      <c r="B8" s="207"/>
      <c r="C8" s="207"/>
      <c r="D8" s="207"/>
      <c r="E8" s="205"/>
      <c r="F8" s="205"/>
      <c r="G8" s="205"/>
      <c r="H8" s="205"/>
      <c r="I8" s="205"/>
      <c r="J8" s="205"/>
      <c r="K8" s="205"/>
      <c r="L8" s="205"/>
      <c r="M8" s="205"/>
    </row>
    <row r="9" spans="1:13">
      <c r="A9" s="118" t="s">
        <v>174</v>
      </c>
      <c r="B9" s="103">
        <v>5.5764779426530804E-2</v>
      </c>
      <c r="C9" s="112">
        <v>0</v>
      </c>
      <c r="D9" s="104">
        <f>B9+C9</f>
        <v>5.5764779426530804E-2</v>
      </c>
      <c r="E9" s="112">
        <v>0</v>
      </c>
      <c r="F9" s="112">
        <v>0</v>
      </c>
      <c r="G9" s="113">
        <f>E9+F9</f>
        <v>0</v>
      </c>
      <c r="H9" s="103">
        <f>B9</f>
        <v>5.5764779426530804E-2</v>
      </c>
      <c r="I9" s="114">
        <f>C9</f>
        <v>0</v>
      </c>
      <c r="J9" s="115">
        <f>H9+I9</f>
        <v>5.5764779426530804E-2</v>
      </c>
      <c r="K9" s="107">
        <f>(E9+H9)*'6. BE Assumptions'!AC11</f>
        <v>2.7882389713265402E-2</v>
      </c>
      <c r="L9" s="107">
        <f>(F9+I9)*'6. BE Assumptions'!AF11</f>
        <v>0</v>
      </c>
      <c r="M9" s="106">
        <f>K9+L9</f>
        <v>2.7882389713265402E-2</v>
      </c>
    </row>
    <row r="10" spans="1:13">
      <c r="A10" s="116" t="s">
        <v>173</v>
      </c>
      <c r="B10" s="13">
        <v>0</v>
      </c>
      <c r="C10" s="14">
        <v>0</v>
      </c>
      <c r="D10" s="11">
        <f t="shared" ref="D10:D25" si="0">B10+C10</f>
        <v>0</v>
      </c>
      <c r="E10" s="14">
        <v>0</v>
      </c>
      <c r="F10" s="14">
        <v>0</v>
      </c>
      <c r="G10" s="13">
        <f t="shared" ref="G10:G25" si="1">E10+F10</f>
        <v>0</v>
      </c>
      <c r="H10" s="10">
        <f t="shared" ref="H10:H25" si="2">B10</f>
        <v>0</v>
      </c>
      <c r="I10" s="21">
        <f t="shared" ref="I10:I25" si="3">C10</f>
        <v>0</v>
      </c>
      <c r="J10" s="15">
        <f t="shared" ref="J10:J25" si="4">H10+I10</f>
        <v>0</v>
      </c>
      <c r="K10" s="24">
        <f>(E10+H10)*'6. BE Assumptions'!AC13</f>
        <v>0</v>
      </c>
      <c r="L10" s="24">
        <f>(F10+I10)*'6. BE Assumptions'!AF13</f>
        <v>0</v>
      </c>
      <c r="M10" s="23">
        <f t="shared" ref="M10:M25" si="5">K10+L10</f>
        <v>0</v>
      </c>
    </row>
    <row r="11" spans="1:13">
      <c r="A11" s="116" t="s">
        <v>172</v>
      </c>
      <c r="B11" s="19">
        <v>0</v>
      </c>
      <c r="C11" s="14">
        <v>0</v>
      </c>
      <c r="D11" s="11">
        <f t="shared" si="0"/>
        <v>0</v>
      </c>
      <c r="E11" s="14">
        <v>0</v>
      </c>
      <c r="F11" s="14">
        <v>0</v>
      </c>
      <c r="G11" s="13">
        <f t="shared" si="1"/>
        <v>0</v>
      </c>
      <c r="H11" s="10">
        <f t="shared" si="2"/>
        <v>0</v>
      </c>
      <c r="I11" s="21">
        <f t="shared" si="3"/>
        <v>0</v>
      </c>
      <c r="J11" s="15">
        <f t="shared" si="4"/>
        <v>0</v>
      </c>
      <c r="K11" s="24">
        <f>(E11+H11)*'6. BE Assumptions'!AC16</f>
        <v>0</v>
      </c>
      <c r="L11" s="24">
        <f>(F11+I11)*'6. BE Assumptions'!AF16</f>
        <v>0</v>
      </c>
      <c r="M11" s="23">
        <f t="shared" si="5"/>
        <v>0</v>
      </c>
    </row>
    <row r="12" spans="1:13">
      <c r="A12" s="116" t="s">
        <v>171</v>
      </c>
      <c r="B12" s="13">
        <v>1.6949823071977621E-4</v>
      </c>
      <c r="C12" s="14">
        <v>0</v>
      </c>
      <c r="D12" s="11">
        <f t="shared" si="0"/>
        <v>1.6949823071977621E-4</v>
      </c>
      <c r="E12" s="14">
        <v>0</v>
      </c>
      <c r="F12" s="14">
        <v>0</v>
      </c>
      <c r="G12" s="13">
        <f t="shared" si="1"/>
        <v>0</v>
      </c>
      <c r="H12" s="10">
        <f t="shared" si="2"/>
        <v>1.6949823071977621E-4</v>
      </c>
      <c r="I12" s="21">
        <f t="shared" si="3"/>
        <v>0</v>
      </c>
      <c r="J12" s="15">
        <f t="shared" si="4"/>
        <v>1.6949823071977621E-4</v>
      </c>
      <c r="K12" s="24">
        <f>(E12+H12)*'6. BE Assumptions'!AC23</f>
        <v>8.4749115359888103E-5</v>
      </c>
      <c r="L12" s="24">
        <f>(F12+I12)*'6. BE Assumptions'!AF23</f>
        <v>0</v>
      </c>
      <c r="M12" s="23">
        <f t="shared" si="5"/>
        <v>8.4749115359888103E-5</v>
      </c>
    </row>
    <row r="13" spans="1:13">
      <c r="A13" s="116" t="s">
        <v>170</v>
      </c>
      <c r="B13" s="10">
        <v>4.9650460756275819E-5</v>
      </c>
      <c r="C13" s="6">
        <v>0</v>
      </c>
      <c r="D13" s="11">
        <f t="shared" si="0"/>
        <v>4.9650460756275819E-5</v>
      </c>
      <c r="E13" s="6">
        <v>0</v>
      </c>
      <c r="F13" s="6">
        <v>0</v>
      </c>
      <c r="G13" s="13">
        <f t="shared" si="1"/>
        <v>0</v>
      </c>
      <c r="H13" s="10">
        <f t="shared" si="2"/>
        <v>4.9650460756275819E-5</v>
      </c>
      <c r="I13" s="21">
        <f t="shared" si="3"/>
        <v>0</v>
      </c>
      <c r="J13" s="15">
        <f t="shared" si="4"/>
        <v>4.9650460756275819E-5</v>
      </c>
      <c r="K13" s="24">
        <f>(E13+H13)*'6. BE Assumptions'!AC19</f>
        <v>2.4825230378137909E-5</v>
      </c>
      <c r="L13" s="24">
        <f>(F13+I13)*'6. BE Assumptions'!AF19</f>
        <v>0</v>
      </c>
      <c r="M13" s="23">
        <f t="shared" si="5"/>
        <v>2.4825230378137909E-5</v>
      </c>
    </row>
    <row r="14" spans="1:13">
      <c r="A14" s="119" t="s">
        <v>169</v>
      </c>
      <c r="B14" s="13">
        <v>1.1829817948110185E-2</v>
      </c>
      <c r="C14" s="14">
        <v>0</v>
      </c>
      <c r="D14" s="11">
        <f t="shared" si="0"/>
        <v>1.1829817948110185E-2</v>
      </c>
      <c r="E14" s="14">
        <v>0</v>
      </c>
      <c r="F14" s="14">
        <v>0</v>
      </c>
      <c r="G14" s="13">
        <f t="shared" si="1"/>
        <v>0</v>
      </c>
      <c r="H14" s="10">
        <f t="shared" si="2"/>
        <v>1.1829817948110185E-2</v>
      </c>
      <c r="I14" s="21">
        <f t="shared" si="3"/>
        <v>0</v>
      </c>
      <c r="J14" s="15">
        <f t="shared" si="4"/>
        <v>1.1829817948110185E-2</v>
      </c>
      <c r="K14" s="24">
        <f>(E14+H14)*'6. BE Assumptions'!AC12</f>
        <v>5.9149089740550926E-3</v>
      </c>
      <c r="L14" s="24">
        <f>(F14+I14)*'6. BE Assumptions'!AF12</f>
        <v>0</v>
      </c>
      <c r="M14" s="23">
        <f t="shared" si="5"/>
        <v>5.9149089740550926E-3</v>
      </c>
    </row>
    <row r="15" spans="1:13">
      <c r="A15" s="119" t="s">
        <v>168</v>
      </c>
      <c r="B15" s="10">
        <v>3.4733645163863201E-2</v>
      </c>
      <c r="C15" s="6">
        <v>0</v>
      </c>
      <c r="D15" s="11">
        <f t="shared" si="0"/>
        <v>3.4733645163863201E-2</v>
      </c>
      <c r="E15" s="6">
        <v>0</v>
      </c>
      <c r="F15" s="6">
        <v>0</v>
      </c>
      <c r="G15" s="13">
        <f t="shared" si="1"/>
        <v>0</v>
      </c>
      <c r="H15" s="10">
        <f t="shared" si="2"/>
        <v>3.4733645163863201E-2</v>
      </c>
      <c r="I15" s="21">
        <f t="shared" si="3"/>
        <v>0</v>
      </c>
      <c r="J15" s="15">
        <f t="shared" si="4"/>
        <v>3.4733645163863201E-2</v>
      </c>
      <c r="K15" s="24">
        <f>(E15+H15)*'6. BE Assumptions'!AC10</f>
        <v>1.7366822581931601E-2</v>
      </c>
      <c r="L15" s="24">
        <f>(F15+I15)*'6. BE Assumptions'!AF10</f>
        <v>0</v>
      </c>
      <c r="M15" s="23">
        <f t="shared" si="5"/>
        <v>1.7366822581931601E-2</v>
      </c>
    </row>
    <row r="16" spans="1:13">
      <c r="A16" s="116" t="s">
        <v>167</v>
      </c>
      <c r="B16" s="13">
        <v>2.5262154432793138E-4</v>
      </c>
      <c r="C16" s="14">
        <v>0</v>
      </c>
      <c r="D16" s="11">
        <f t="shared" si="0"/>
        <v>2.5262154432793138E-4</v>
      </c>
      <c r="E16" s="14">
        <v>0</v>
      </c>
      <c r="F16" s="14">
        <v>0</v>
      </c>
      <c r="G16" s="13">
        <f t="shared" si="1"/>
        <v>0</v>
      </c>
      <c r="H16" s="10">
        <f t="shared" si="2"/>
        <v>2.5262154432793138E-4</v>
      </c>
      <c r="I16" s="21">
        <f t="shared" si="3"/>
        <v>0</v>
      </c>
      <c r="J16" s="15">
        <f t="shared" si="4"/>
        <v>2.5262154432793138E-4</v>
      </c>
      <c r="K16" s="24">
        <f>(E16+H16)*'6. BE Assumptions'!AC18</f>
        <v>1.2631077216396569E-4</v>
      </c>
      <c r="L16" s="24">
        <f>(F16+I16)*'6. BE Assumptions'!AF18</f>
        <v>0</v>
      </c>
      <c r="M16" s="23">
        <f t="shared" si="5"/>
        <v>1.2631077216396569E-4</v>
      </c>
    </row>
    <row r="17" spans="1:13">
      <c r="A17" s="119" t="s">
        <v>166</v>
      </c>
      <c r="B17" s="13">
        <v>1.5986082620035712E-2</v>
      </c>
      <c r="C17" s="14">
        <v>0</v>
      </c>
      <c r="D17" s="11">
        <f t="shared" si="0"/>
        <v>1.5986082620035712E-2</v>
      </c>
      <c r="E17" s="14">
        <v>0</v>
      </c>
      <c r="F17" s="14">
        <v>0</v>
      </c>
      <c r="G17" s="13">
        <f t="shared" si="1"/>
        <v>0</v>
      </c>
      <c r="H17" s="10">
        <f t="shared" si="2"/>
        <v>1.5986082620035712E-2</v>
      </c>
      <c r="I17" s="21">
        <f t="shared" si="3"/>
        <v>0</v>
      </c>
      <c r="J17" s="15">
        <f t="shared" si="4"/>
        <v>1.5986082620035712E-2</v>
      </c>
      <c r="K17" s="24">
        <f>(E17+H17)*'6. BE Assumptions'!AC9</f>
        <v>7.9930413100178562E-3</v>
      </c>
      <c r="L17" s="24">
        <f>(F17+I17)*'6. BE Assumptions'!AF9</f>
        <v>0</v>
      </c>
      <c r="M17" s="23">
        <f t="shared" si="5"/>
        <v>7.9930413100178562E-3</v>
      </c>
    </row>
    <row r="18" spans="1:13">
      <c r="A18" s="116" t="s">
        <v>165</v>
      </c>
      <c r="B18" s="13">
        <v>0</v>
      </c>
      <c r="C18" s="14">
        <v>0</v>
      </c>
      <c r="D18" s="11">
        <f t="shared" si="0"/>
        <v>0</v>
      </c>
      <c r="E18" s="14">
        <v>0</v>
      </c>
      <c r="F18" s="14">
        <v>0</v>
      </c>
      <c r="G18" s="13">
        <f t="shared" si="1"/>
        <v>0</v>
      </c>
      <c r="H18" s="10">
        <f t="shared" si="2"/>
        <v>0</v>
      </c>
      <c r="I18" s="21">
        <f t="shared" si="3"/>
        <v>0</v>
      </c>
      <c r="J18" s="15">
        <f t="shared" si="4"/>
        <v>0</v>
      </c>
      <c r="K18" s="24">
        <f>(E18+H18)*'6. BE Assumptions'!AC14</f>
        <v>0</v>
      </c>
      <c r="L18" s="24">
        <f>(F18+I18)*'6. BE Assumptions'!AF14</f>
        <v>0</v>
      </c>
      <c r="M18" s="23">
        <f t="shared" si="5"/>
        <v>0</v>
      </c>
    </row>
    <row r="19" spans="1:13">
      <c r="A19" s="116" t="s">
        <v>164</v>
      </c>
      <c r="B19" s="13">
        <v>0</v>
      </c>
      <c r="C19" s="14">
        <v>0</v>
      </c>
      <c r="D19" s="11">
        <f t="shared" si="0"/>
        <v>0</v>
      </c>
      <c r="E19" s="14">
        <v>0</v>
      </c>
      <c r="F19" s="14">
        <v>0</v>
      </c>
      <c r="G19" s="13">
        <f t="shared" si="1"/>
        <v>0</v>
      </c>
      <c r="H19" s="10">
        <f t="shared" si="2"/>
        <v>0</v>
      </c>
      <c r="I19" s="21">
        <f t="shared" si="3"/>
        <v>0</v>
      </c>
      <c r="J19" s="15">
        <f t="shared" si="4"/>
        <v>0</v>
      </c>
      <c r="K19" s="24">
        <f>(E19+H19)*'6. BE Assumptions'!AC21</f>
        <v>0</v>
      </c>
      <c r="L19" s="24">
        <f>(F19+I19)*'6. BE Assumptions'!AF21</f>
        <v>0</v>
      </c>
      <c r="M19" s="23">
        <f t="shared" si="5"/>
        <v>0</v>
      </c>
    </row>
    <row r="20" spans="1:13">
      <c r="A20" s="119" t="s">
        <v>163</v>
      </c>
      <c r="B20" s="13">
        <v>2.21346169066098E-2</v>
      </c>
      <c r="C20" s="14">
        <v>0</v>
      </c>
      <c r="D20" s="11">
        <f t="shared" si="0"/>
        <v>2.21346169066098E-2</v>
      </c>
      <c r="E20" s="14">
        <v>0</v>
      </c>
      <c r="F20" s="14">
        <v>0</v>
      </c>
      <c r="G20" s="13">
        <f t="shared" si="1"/>
        <v>0</v>
      </c>
      <c r="H20" s="10">
        <f t="shared" si="2"/>
        <v>2.21346169066098E-2</v>
      </c>
      <c r="I20" s="21">
        <f t="shared" si="3"/>
        <v>0</v>
      </c>
      <c r="J20" s="15">
        <f t="shared" si="4"/>
        <v>2.21346169066098E-2</v>
      </c>
      <c r="K20" s="24">
        <f>(E20+H20)*'6. BE Assumptions'!AC7</f>
        <v>1.10673084533049E-2</v>
      </c>
      <c r="L20" s="24">
        <f>(F20+I20)*'6. BE Assumptions'!AF7</f>
        <v>0</v>
      </c>
      <c r="M20" s="23">
        <f t="shared" si="5"/>
        <v>1.10673084533049E-2</v>
      </c>
    </row>
    <row r="21" spans="1:13">
      <c r="A21" s="116" t="s">
        <v>162</v>
      </c>
      <c r="B21" s="13">
        <v>0</v>
      </c>
      <c r="C21" s="14">
        <v>0</v>
      </c>
      <c r="D21" s="11">
        <f t="shared" si="0"/>
        <v>0</v>
      </c>
      <c r="E21" s="14">
        <v>0</v>
      </c>
      <c r="F21" s="14">
        <v>0</v>
      </c>
      <c r="G21" s="13">
        <f t="shared" si="1"/>
        <v>0</v>
      </c>
      <c r="H21" s="10">
        <f t="shared" si="2"/>
        <v>0</v>
      </c>
      <c r="I21" s="21">
        <f t="shared" si="3"/>
        <v>0</v>
      </c>
      <c r="J21" s="15">
        <f t="shared" si="4"/>
        <v>0</v>
      </c>
      <c r="K21" s="24">
        <f>(E21+H21)*'6. BE Assumptions'!AC15</f>
        <v>0</v>
      </c>
      <c r="L21" s="24">
        <f>(F21+I21)*'6. BE Assumptions'!AF15</f>
        <v>0</v>
      </c>
      <c r="M21" s="23">
        <f t="shared" si="5"/>
        <v>0</v>
      </c>
    </row>
    <row r="22" spans="1:13">
      <c r="A22" s="119" t="s">
        <v>161</v>
      </c>
      <c r="B22" s="13">
        <v>9.9300921512551638E-5</v>
      </c>
      <c r="C22" s="14">
        <v>0</v>
      </c>
      <c r="D22" s="11">
        <f t="shared" si="0"/>
        <v>9.9300921512551638E-5</v>
      </c>
      <c r="E22" s="14">
        <v>0</v>
      </c>
      <c r="F22" s="14">
        <v>0</v>
      </c>
      <c r="G22" s="13">
        <f t="shared" si="1"/>
        <v>0</v>
      </c>
      <c r="H22" s="10">
        <f t="shared" si="2"/>
        <v>9.9300921512551638E-5</v>
      </c>
      <c r="I22" s="21">
        <f t="shared" si="3"/>
        <v>0</v>
      </c>
      <c r="J22" s="15">
        <f t="shared" si="4"/>
        <v>9.9300921512551638E-5</v>
      </c>
      <c r="K22" s="24">
        <f>(E22+H22)*'6. BE Assumptions'!AC8</f>
        <v>4.9650460756275819E-5</v>
      </c>
      <c r="L22" s="24">
        <f>(F22+I22)*'6. BE Assumptions'!AF8</f>
        <v>0</v>
      </c>
      <c r="M22" s="23">
        <f t="shared" si="5"/>
        <v>4.9650460756275819E-5</v>
      </c>
    </row>
    <row r="23" spans="1:13">
      <c r="A23" s="116" t="s">
        <v>160</v>
      </c>
      <c r="B23" s="13">
        <v>1.0018469971401335E-2</v>
      </c>
      <c r="C23" s="14">
        <v>0</v>
      </c>
      <c r="D23" s="11">
        <f t="shared" si="0"/>
        <v>1.0018469971401335E-2</v>
      </c>
      <c r="E23" s="14">
        <v>0</v>
      </c>
      <c r="F23" s="14">
        <v>0</v>
      </c>
      <c r="G23" s="13">
        <f t="shared" si="1"/>
        <v>0</v>
      </c>
      <c r="H23" s="10">
        <f t="shared" si="2"/>
        <v>1.0018469971401335E-2</v>
      </c>
      <c r="I23" s="21">
        <f t="shared" si="3"/>
        <v>0</v>
      </c>
      <c r="J23" s="15">
        <f t="shared" si="4"/>
        <v>1.0018469971401335E-2</v>
      </c>
      <c r="K23" s="24">
        <f>(E23+H23)*'6. BE Assumptions'!AC20</f>
        <v>5.0092349857006674E-3</v>
      </c>
      <c r="L23" s="24">
        <f>(F23+I23)*'6. BE Assumptions'!AF20</f>
        <v>0</v>
      </c>
      <c r="M23" s="23">
        <f t="shared" si="5"/>
        <v>5.0092349857006674E-3</v>
      </c>
    </row>
    <row r="24" spans="1:13">
      <c r="A24" s="116" t="s">
        <v>159</v>
      </c>
      <c r="B24" s="13">
        <v>3.1756434699714017E-4</v>
      </c>
      <c r="C24" s="14">
        <v>0</v>
      </c>
      <c r="D24" s="11">
        <f t="shared" si="0"/>
        <v>3.1756434699714017E-4</v>
      </c>
      <c r="E24" s="14">
        <v>0</v>
      </c>
      <c r="F24" s="14">
        <v>0</v>
      </c>
      <c r="G24" s="13">
        <f t="shared" si="1"/>
        <v>0</v>
      </c>
      <c r="H24" s="10">
        <f t="shared" si="2"/>
        <v>3.1756434699714017E-4</v>
      </c>
      <c r="I24" s="21">
        <f t="shared" si="3"/>
        <v>0</v>
      </c>
      <c r="J24" s="15">
        <f t="shared" si="4"/>
        <v>3.1756434699714017E-4</v>
      </c>
      <c r="K24" s="24">
        <f>(E24+H24)*'6. BE Assumptions'!AC22</f>
        <v>1.5878217349857008E-4</v>
      </c>
      <c r="L24" s="24">
        <f>(F24+I24)*'6. BE Assumptions'!AF22</f>
        <v>0</v>
      </c>
      <c r="M24" s="23">
        <f t="shared" si="5"/>
        <v>1.5878217349857008E-4</v>
      </c>
    </row>
    <row r="25" spans="1:13">
      <c r="A25" s="116" t="s">
        <v>158</v>
      </c>
      <c r="B25" s="13">
        <v>3.1756434699714017E-4</v>
      </c>
      <c r="C25" s="14">
        <v>0</v>
      </c>
      <c r="D25" s="11">
        <f t="shared" si="0"/>
        <v>3.1756434699714017E-4</v>
      </c>
      <c r="E25" s="14">
        <v>0</v>
      </c>
      <c r="F25" s="14">
        <v>0</v>
      </c>
      <c r="G25" s="13">
        <f t="shared" si="1"/>
        <v>0</v>
      </c>
      <c r="H25" s="10">
        <f t="shared" si="2"/>
        <v>3.1756434699714017E-4</v>
      </c>
      <c r="I25" s="21">
        <f t="shared" si="3"/>
        <v>0</v>
      </c>
      <c r="J25" s="15">
        <f t="shared" si="4"/>
        <v>3.1756434699714017E-4</v>
      </c>
      <c r="K25" s="24">
        <f>(E25+H25)*'6. BE Assumptions'!AC17</f>
        <v>1.5878217349857008E-4</v>
      </c>
      <c r="L25" s="24">
        <f>(F25+I25)*'6. BE Assumptions'!AF17</f>
        <v>0</v>
      </c>
      <c r="M25" s="23">
        <f t="shared" si="5"/>
        <v>1.5878217349857008E-4</v>
      </c>
    </row>
    <row r="26" spans="1:13">
      <c r="A26" s="120"/>
      <c r="B26" s="14"/>
      <c r="C26" s="14"/>
      <c r="D26" s="11"/>
      <c r="E26" s="14"/>
      <c r="F26" s="14"/>
      <c r="G26" s="15"/>
      <c r="H26" s="6"/>
      <c r="I26" s="21"/>
      <c r="J26" s="15"/>
      <c r="K26" s="24"/>
      <c r="L26" s="22"/>
      <c r="M26" s="22"/>
    </row>
    <row r="27" spans="1:13">
      <c r="A27" s="117" t="s">
        <v>3</v>
      </c>
      <c r="B27" s="14">
        <f>SUM(B9:B25)</f>
        <v>0.15167361188786185</v>
      </c>
      <c r="C27" s="21">
        <f t="shared" ref="C27:M27" si="6">SUM(C9:C25)</f>
        <v>0</v>
      </c>
      <c r="D27" s="15">
        <f t="shared" si="6"/>
        <v>0.15167361188786185</v>
      </c>
      <c r="E27" s="14">
        <f t="shared" si="6"/>
        <v>0</v>
      </c>
      <c r="F27" s="21">
        <f t="shared" si="6"/>
        <v>0</v>
      </c>
      <c r="G27" s="15">
        <f t="shared" si="6"/>
        <v>0</v>
      </c>
      <c r="H27" s="14">
        <f t="shared" si="6"/>
        <v>0.15167361188786185</v>
      </c>
      <c r="I27" s="21">
        <f t="shared" si="6"/>
        <v>0</v>
      </c>
      <c r="J27" s="15">
        <f t="shared" si="6"/>
        <v>0.15167361188786185</v>
      </c>
      <c r="K27" s="24">
        <f t="shared" si="6"/>
        <v>7.5836805943930927E-2</v>
      </c>
      <c r="L27" s="22">
        <f t="shared" si="6"/>
        <v>0</v>
      </c>
      <c r="M27" s="22">
        <f t="shared" si="6"/>
        <v>7.5836805943930927E-2</v>
      </c>
    </row>
    <row r="28" spans="1:13">
      <c r="A28" s="109" t="s">
        <v>95</v>
      </c>
      <c r="B28" s="39">
        <f>B27</f>
        <v>0.15167361188786185</v>
      </c>
      <c r="C28" s="96">
        <f t="shared" ref="C28:M28" si="7">C27</f>
        <v>0</v>
      </c>
      <c r="D28" s="97">
        <f t="shared" si="7"/>
        <v>0.15167361188786185</v>
      </c>
      <c r="E28" s="39">
        <f t="shared" si="7"/>
        <v>0</v>
      </c>
      <c r="F28" s="96">
        <f t="shared" si="7"/>
        <v>0</v>
      </c>
      <c r="G28" s="97">
        <f t="shared" si="7"/>
        <v>0</v>
      </c>
      <c r="H28" s="39">
        <f t="shared" si="7"/>
        <v>0.15167361188786185</v>
      </c>
      <c r="I28" s="96">
        <f t="shared" si="7"/>
        <v>0</v>
      </c>
      <c r="J28" s="97">
        <f t="shared" si="7"/>
        <v>0.15167361188786185</v>
      </c>
      <c r="K28" s="39">
        <f t="shared" si="7"/>
        <v>7.5836805943930927E-2</v>
      </c>
      <c r="L28" s="96">
        <f t="shared" si="7"/>
        <v>0</v>
      </c>
      <c r="M28" s="96">
        <f t="shared" si="7"/>
        <v>7.5836805943930927E-2</v>
      </c>
    </row>
    <row r="30" spans="1:13">
      <c r="E30" s="8"/>
      <c r="G30" s="8"/>
    </row>
    <row r="31" spans="1:13">
      <c r="E31" s="8"/>
      <c r="G31" s="8"/>
    </row>
    <row r="32" spans="1:13">
      <c r="E32" s="8"/>
      <c r="G32" s="8"/>
    </row>
    <row r="33" spans="5:7">
      <c r="E33" s="8"/>
      <c r="G33" s="8"/>
    </row>
    <row r="34" spans="5:7">
      <c r="E34" s="8"/>
      <c r="G34" s="8"/>
    </row>
    <row r="35" spans="5:7">
      <c r="E35" s="8"/>
      <c r="G35" s="8"/>
    </row>
    <row r="36" spans="5:7">
      <c r="E36" s="8"/>
      <c r="G36" s="8"/>
    </row>
    <row r="37" spans="5:7">
      <c r="E37" s="8"/>
      <c r="G37" s="8"/>
    </row>
    <row r="38" spans="5:7">
      <c r="E38" s="8"/>
      <c r="G38" s="8"/>
    </row>
    <row r="39" spans="5:7">
      <c r="E39" s="8"/>
      <c r="G39" s="8"/>
    </row>
    <row r="40" spans="5:7">
      <c r="E40" s="8"/>
      <c r="G40" s="8"/>
    </row>
    <row r="41" spans="5:7">
      <c r="E41" s="8"/>
      <c r="G41" s="8"/>
    </row>
    <row r="42" spans="5:7">
      <c r="E42" s="8"/>
      <c r="G42" s="8"/>
    </row>
    <row r="43" spans="5:7">
      <c r="E43" s="8"/>
      <c r="G43" s="8"/>
    </row>
    <row r="44" spans="5:7">
      <c r="E44" s="8"/>
      <c r="G44" s="8"/>
    </row>
    <row r="45" spans="5:7">
      <c r="E45" s="8"/>
      <c r="G45" s="8"/>
    </row>
    <row r="46" spans="5:7">
      <c r="E46" s="8"/>
      <c r="G46" s="8"/>
    </row>
    <row r="47" spans="5:7">
      <c r="E47" s="8"/>
      <c r="G47" s="8"/>
    </row>
    <row r="48" spans="5:7">
      <c r="E48" s="8"/>
      <c r="G48" s="8"/>
    </row>
  </sheetData>
  <sheetProtection password="8725" sheet="1" objects="1" scenarios="1"/>
  <mergeCells count="19">
    <mergeCell ref="H7:H8"/>
    <mergeCell ref="I7:I8"/>
    <mergeCell ref="J7:J8"/>
    <mergeCell ref="A4:M4"/>
    <mergeCell ref="K7:K8"/>
    <mergeCell ref="A5:A8"/>
    <mergeCell ref="B5:D6"/>
    <mergeCell ref="E5:M5"/>
    <mergeCell ref="E6:G6"/>
    <mergeCell ref="H6:J6"/>
    <mergeCell ref="K6:M6"/>
    <mergeCell ref="B7:B8"/>
    <mergeCell ref="C7:C8"/>
    <mergeCell ref="D7:D8"/>
    <mergeCell ref="E7:E8"/>
    <mergeCell ref="L7:L8"/>
    <mergeCell ref="M7:M8"/>
    <mergeCell ref="F7:F8"/>
    <mergeCell ref="G7:G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AK345"/>
  <sheetViews>
    <sheetView zoomScale="80" zoomScaleNormal="80" workbookViewId="0">
      <selection activeCell="J38" sqref="J38"/>
    </sheetView>
  </sheetViews>
  <sheetFormatPr defaultRowHeight="12.75"/>
  <cols>
    <col min="1" max="1" width="45.28515625" style="61" customWidth="1"/>
    <col min="2" max="8" width="11.140625" style="61" customWidth="1"/>
    <col min="9" max="9" width="3.42578125" style="61" customWidth="1"/>
    <col min="10" max="10" width="43.7109375" style="61" customWidth="1"/>
    <col min="11" max="17" width="11.140625" style="61" customWidth="1"/>
    <col min="18" max="18" width="5.28515625" style="61" customWidth="1"/>
    <col min="19" max="19" width="32.140625" style="61" customWidth="1"/>
    <col min="20" max="26" width="11.140625" style="62" customWidth="1"/>
    <col min="27" max="27" width="3.7109375" style="61" customWidth="1"/>
    <col min="28" max="28" width="34.85546875" style="61" customWidth="1"/>
    <col min="29" max="35" width="11" style="61" customWidth="1"/>
    <col min="36" max="16384" width="9.140625" style="61"/>
  </cols>
  <sheetData>
    <row r="1" spans="1:35" s="142" customFormat="1" ht="34.5" customHeight="1">
      <c r="A1" s="78" t="s">
        <v>177</v>
      </c>
      <c r="B1" s="141"/>
      <c r="C1" s="141"/>
      <c r="D1" s="141"/>
      <c r="E1" s="141"/>
      <c r="F1" s="141"/>
      <c r="G1" s="141"/>
      <c r="H1" s="141"/>
      <c r="I1" s="141"/>
      <c r="J1" s="141"/>
      <c r="R1" s="141"/>
      <c r="S1" s="141"/>
      <c r="T1" s="56"/>
      <c r="U1" s="56"/>
      <c r="V1" s="56"/>
      <c r="W1" s="56"/>
      <c r="X1" s="56"/>
      <c r="Y1" s="56"/>
      <c r="Z1" s="56"/>
      <c r="AA1" s="143"/>
      <c r="AB1" s="141"/>
      <c r="AC1" s="141"/>
      <c r="AD1" s="141"/>
      <c r="AE1" s="141"/>
      <c r="AF1" s="141"/>
      <c r="AG1" s="141"/>
      <c r="AH1" s="141"/>
      <c r="AI1" s="141"/>
    </row>
    <row r="2" spans="1:35">
      <c r="J2" s="121"/>
    </row>
    <row r="3" spans="1:35">
      <c r="J3" s="121"/>
    </row>
    <row r="4" spans="1:35" ht="21.75" customHeight="1">
      <c r="A4" s="145" t="s">
        <v>68</v>
      </c>
      <c r="B4" s="194" t="s">
        <v>54</v>
      </c>
      <c r="C4" s="217"/>
      <c r="D4" s="217"/>
      <c r="E4" s="217"/>
      <c r="F4" s="217"/>
      <c r="G4" s="217"/>
      <c r="H4" s="218"/>
      <c r="I4" s="122"/>
      <c r="J4" s="178" t="s">
        <v>180</v>
      </c>
      <c r="K4" s="219" t="s">
        <v>54</v>
      </c>
      <c r="L4" s="220"/>
      <c r="M4" s="220"/>
      <c r="N4" s="220"/>
      <c r="O4" s="220"/>
      <c r="P4" s="220"/>
      <c r="Q4" s="220"/>
      <c r="R4" s="122"/>
      <c r="S4" s="178" t="s">
        <v>179</v>
      </c>
      <c r="T4" s="194" t="s">
        <v>54</v>
      </c>
      <c r="U4" s="217"/>
      <c r="V4" s="217"/>
      <c r="W4" s="217"/>
      <c r="X4" s="217"/>
      <c r="Y4" s="217"/>
      <c r="Z4" s="218"/>
      <c r="AA4" s="123"/>
      <c r="AB4" s="178" t="s">
        <v>178</v>
      </c>
      <c r="AC4" s="194" t="s">
        <v>54</v>
      </c>
      <c r="AD4" s="217"/>
      <c r="AE4" s="217"/>
      <c r="AF4" s="217"/>
      <c r="AG4" s="217"/>
      <c r="AH4" s="217"/>
      <c r="AI4" s="218"/>
    </row>
    <row r="5" spans="1:35" ht="12.75" customHeight="1">
      <c r="A5" s="144"/>
      <c r="B5" s="214" t="s">
        <v>55</v>
      </c>
      <c r="C5" s="210" t="s">
        <v>56</v>
      </c>
      <c r="D5" s="210" t="s">
        <v>57</v>
      </c>
      <c r="E5" s="210" t="s">
        <v>58</v>
      </c>
      <c r="F5" s="210" t="s">
        <v>59</v>
      </c>
      <c r="G5" s="210" t="s">
        <v>60</v>
      </c>
      <c r="H5" s="211" t="s">
        <v>61</v>
      </c>
      <c r="I5" s="26"/>
      <c r="J5" s="144"/>
      <c r="K5" s="216" t="s">
        <v>55</v>
      </c>
      <c r="L5" s="208" t="s">
        <v>56</v>
      </c>
      <c r="M5" s="208" t="s">
        <v>57</v>
      </c>
      <c r="N5" s="208" t="s">
        <v>58</v>
      </c>
      <c r="O5" s="208" t="s">
        <v>59</v>
      </c>
      <c r="P5" s="208" t="s">
        <v>60</v>
      </c>
      <c r="Q5" s="213" t="s">
        <v>61</v>
      </c>
      <c r="R5" s="26"/>
      <c r="S5" s="146"/>
      <c r="T5" s="216" t="s">
        <v>55</v>
      </c>
      <c r="U5" s="208" t="s">
        <v>56</v>
      </c>
      <c r="V5" s="208" t="s">
        <v>57</v>
      </c>
      <c r="W5" s="208" t="s">
        <v>58</v>
      </c>
      <c r="X5" s="208" t="s">
        <v>59</v>
      </c>
      <c r="Y5" s="208" t="s">
        <v>60</v>
      </c>
      <c r="Z5" s="213" t="s">
        <v>61</v>
      </c>
      <c r="AA5" s="123"/>
      <c r="AB5" s="144"/>
      <c r="AC5" s="214" t="s">
        <v>55</v>
      </c>
      <c r="AD5" s="210" t="s">
        <v>56</v>
      </c>
      <c r="AE5" s="210" t="s">
        <v>57</v>
      </c>
      <c r="AF5" s="210" t="s">
        <v>58</v>
      </c>
      <c r="AG5" s="210" t="s">
        <v>59</v>
      </c>
      <c r="AH5" s="210" t="s">
        <v>60</v>
      </c>
      <c r="AI5" s="211" t="s">
        <v>61</v>
      </c>
    </row>
    <row r="6" spans="1:35">
      <c r="A6" s="59" t="s">
        <v>77</v>
      </c>
      <c r="B6" s="215"/>
      <c r="C6" s="209"/>
      <c r="D6" s="209"/>
      <c r="E6" s="209"/>
      <c r="F6" s="209"/>
      <c r="G6" s="209"/>
      <c r="H6" s="212"/>
      <c r="I6" s="124"/>
      <c r="J6" s="59" t="s">
        <v>77</v>
      </c>
      <c r="K6" s="215"/>
      <c r="L6" s="209"/>
      <c r="M6" s="209"/>
      <c r="N6" s="209"/>
      <c r="O6" s="209"/>
      <c r="P6" s="209"/>
      <c r="Q6" s="212"/>
      <c r="R6" s="124"/>
      <c r="S6" s="59" t="s">
        <v>77</v>
      </c>
      <c r="T6" s="215"/>
      <c r="U6" s="209"/>
      <c r="V6" s="209"/>
      <c r="W6" s="209"/>
      <c r="X6" s="209"/>
      <c r="Y6" s="209"/>
      <c r="Z6" s="212"/>
      <c r="AA6" s="123"/>
      <c r="AB6" s="59" t="s">
        <v>77</v>
      </c>
      <c r="AC6" s="215"/>
      <c r="AD6" s="209"/>
      <c r="AE6" s="209"/>
      <c r="AF6" s="209"/>
      <c r="AG6" s="209"/>
      <c r="AH6" s="209"/>
      <c r="AI6" s="212"/>
    </row>
    <row r="7" spans="1:35">
      <c r="A7" s="154" t="s">
        <v>88</v>
      </c>
      <c r="B7" s="174">
        <v>0.5</v>
      </c>
      <c r="C7" s="147">
        <v>0.5</v>
      </c>
      <c r="D7" s="147">
        <v>0.5</v>
      </c>
      <c r="E7" s="147">
        <v>0.5</v>
      </c>
      <c r="F7" s="147">
        <v>0.5</v>
      </c>
      <c r="G7" s="147">
        <v>0.5</v>
      </c>
      <c r="H7" s="149">
        <v>0.5</v>
      </c>
      <c r="I7" s="127"/>
      <c r="J7" s="163" t="s">
        <v>91</v>
      </c>
      <c r="K7" s="164">
        <v>0.5</v>
      </c>
      <c r="L7" s="165">
        <v>0.5</v>
      </c>
      <c r="M7" s="165">
        <v>0.5</v>
      </c>
      <c r="N7" s="165">
        <v>0.5</v>
      </c>
      <c r="O7" s="165">
        <v>0.5</v>
      </c>
      <c r="P7" s="165">
        <v>0.5</v>
      </c>
      <c r="Q7" s="166">
        <v>0.5</v>
      </c>
      <c r="R7" s="127"/>
      <c r="S7" s="175" t="s">
        <v>21</v>
      </c>
      <c r="T7" s="155">
        <v>0.5</v>
      </c>
      <c r="U7" s="156">
        <v>0.5</v>
      </c>
      <c r="V7" s="156">
        <v>0.5</v>
      </c>
      <c r="W7" s="156">
        <v>0.5</v>
      </c>
      <c r="X7" s="156">
        <v>0.5</v>
      </c>
      <c r="Y7" s="156">
        <v>0.5</v>
      </c>
      <c r="Z7" s="157">
        <v>0.5</v>
      </c>
      <c r="AB7" s="118" t="s">
        <v>163</v>
      </c>
      <c r="AC7" s="147">
        <v>0.5</v>
      </c>
      <c r="AD7" s="147">
        <v>0.5</v>
      </c>
      <c r="AE7" s="147">
        <v>0.5</v>
      </c>
      <c r="AF7" s="148">
        <v>0.25</v>
      </c>
      <c r="AG7" s="148">
        <v>0.25</v>
      </c>
      <c r="AH7" s="147">
        <v>0.5</v>
      </c>
      <c r="AI7" s="149">
        <v>0.5</v>
      </c>
    </row>
    <row r="8" spans="1:35">
      <c r="A8" s="158" t="s">
        <v>89</v>
      </c>
      <c r="B8" s="125">
        <v>0.5</v>
      </c>
      <c r="C8" s="126">
        <v>0.5</v>
      </c>
      <c r="D8" s="126">
        <v>0.5</v>
      </c>
      <c r="E8" s="28">
        <v>0.25</v>
      </c>
      <c r="F8" s="28">
        <v>0.25</v>
      </c>
      <c r="G8" s="28">
        <v>0.25</v>
      </c>
      <c r="H8" s="150">
        <v>0.5</v>
      </c>
      <c r="I8" s="127"/>
      <c r="J8" s="167" t="s">
        <v>97</v>
      </c>
      <c r="K8" s="129">
        <v>0.5</v>
      </c>
      <c r="L8" s="130">
        <v>0.5</v>
      </c>
      <c r="M8" s="130">
        <v>0.5</v>
      </c>
      <c r="N8" s="27">
        <v>0.25</v>
      </c>
      <c r="O8" s="27">
        <v>0.25</v>
      </c>
      <c r="P8" s="27">
        <v>0.25</v>
      </c>
      <c r="Q8" s="168">
        <v>0.5</v>
      </c>
      <c r="R8" s="127"/>
      <c r="S8" s="176" t="s">
        <v>22</v>
      </c>
      <c r="T8" s="131">
        <v>0.5</v>
      </c>
      <c r="U8" s="128">
        <v>0.5</v>
      </c>
      <c r="V8" s="128">
        <v>0.5</v>
      </c>
      <c r="W8" s="128">
        <v>0.5</v>
      </c>
      <c r="X8" s="128">
        <v>0.5</v>
      </c>
      <c r="Y8" s="128">
        <v>0.5</v>
      </c>
      <c r="Z8" s="159">
        <v>0.5</v>
      </c>
      <c r="AB8" s="119" t="s">
        <v>161</v>
      </c>
      <c r="AC8" s="126">
        <v>0.5</v>
      </c>
      <c r="AD8" s="126">
        <v>0.5</v>
      </c>
      <c r="AE8" s="126">
        <v>0.5</v>
      </c>
      <c r="AF8" s="126">
        <v>0.5</v>
      </c>
      <c r="AG8" s="126">
        <v>0.5</v>
      </c>
      <c r="AH8" s="126">
        <v>0.5</v>
      </c>
      <c r="AI8" s="150">
        <v>0.5</v>
      </c>
    </row>
    <row r="9" spans="1:35">
      <c r="A9" s="158" t="s">
        <v>87</v>
      </c>
      <c r="B9" s="125">
        <v>0.5</v>
      </c>
      <c r="C9" s="126">
        <v>0.5</v>
      </c>
      <c r="D9" s="126">
        <v>0.5</v>
      </c>
      <c r="E9" s="28">
        <v>0.25</v>
      </c>
      <c r="F9" s="28">
        <v>0.25</v>
      </c>
      <c r="G9" s="28">
        <v>0.25</v>
      </c>
      <c r="H9" s="150">
        <v>0.5</v>
      </c>
      <c r="I9" s="127"/>
      <c r="J9" s="167" t="s">
        <v>98</v>
      </c>
      <c r="K9" s="129">
        <v>0.5</v>
      </c>
      <c r="L9" s="130">
        <v>0.5</v>
      </c>
      <c r="M9" s="130">
        <v>0.5</v>
      </c>
      <c r="N9" s="130">
        <v>0.5</v>
      </c>
      <c r="O9" s="130">
        <v>0.5</v>
      </c>
      <c r="P9" s="130">
        <v>0.5</v>
      </c>
      <c r="Q9" s="168">
        <v>0.5</v>
      </c>
      <c r="R9" s="127"/>
      <c r="S9" s="176" t="s">
        <v>189</v>
      </c>
      <c r="T9" s="131">
        <v>0.5</v>
      </c>
      <c r="U9" s="128">
        <v>0.5</v>
      </c>
      <c r="V9" s="128">
        <v>0.5</v>
      </c>
      <c r="W9" s="128">
        <v>0.5</v>
      </c>
      <c r="X9" s="128">
        <v>0.5</v>
      </c>
      <c r="Y9" s="128">
        <v>0.5</v>
      </c>
      <c r="Z9" s="159">
        <v>0.5</v>
      </c>
      <c r="AB9" s="119" t="s">
        <v>166</v>
      </c>
      <c r="AC9" s="126">
        <v>0.5</v>
      </c>
      <c r="AD9" s="126">
        <v>0.5</v>
      </c>
      <c r="AE9" s="126">
        <v>0.5</v>
      </c>
      <c r="AF9" s="28">
        <v>0.25</v>
      </c>
      <c r="AG9" s="28">
        <v>0.25</v>
      </c>
      <c r="AH9" s="28">
        <v>0.25</v>
      </c>
      <c r="AI9" s="150">
        <v>0.5</v>
      </c>
    </row>
    <row r="10" spans="1:35">
      <c r="A10" s="158" t="s">
        <v>81</v>
      </c>
      <c r="B10" s="125">
        <v>0.5</v>
      </c>
      <c r="C10" s="126">
        <v>0.5</v>
      </c>
      <c r="D10" s="126">
        <v>0.5</v>
      </c>
      <c r="E10" s="126">
        <v>0.5</v>
      </c>
      <c r="F10" s="126">
        <v>0.5</v>
      </c>
      <c r="G10" s="126">
        <v>0.5</v>
      </c>
      <c r="H10" s="150">
        <v>0.5</v>
      </c>
      <c r="I10" s="127"/>
      <c r="J10" s="167" t="s">
        <v>99</v>
      </c>
      <c r="K10" s="129">
        <v>0.5</v>
      </c>
      <c r="L10" s="130">
        <v>0.5</v>
      </c>
      <c r="M10" s="130">
        <v>0.5</v>
      </c>
      <c r="N10" s="130">
        <v>0.5</v>
      </c>
      <c r="O10" s="130">
        <v>0.5</v>
      </c>
      <c r="P10" s="130">
        <v>0.5</v>
      </c>
      <c r="Q10" s="168">
        <v>0.5</v>
      </c>
      <c r="R10" s="127"/>
      <c r="S10" s="176" t="s">
        <v>190</v>
      </c>
      <c r="T10" s="131">
        <v>0.5</v>
      </c>
      <c r="U10" s="128">
        <v>0.5</v>
      </c>
      <c r="V10" s="128">
        <v>0.5</v>
      </c>
      <c r="W10" s="128">
        <v>0.5</v>
      </c>
      <c r="X10" s="128">
        <v>0.5</v>
      </c>
      <c r="Y10" s="128">
        <v>0.5</v>
      </c>
      <c r="Z10" s="159">
        <v>0.5</v>
      </c>
      <c r="AB10" s="119" t="s">
        <v>188</v>
      </c>
      <c r="AC10" s="126">
        <v>0.5</v>
      </c>
      <c r="AD10" s="126">
        <v>0.5</v>
      </c>
      <c r="AE10" s="126">
        <v>0.5</v>
      </c>
      <c r="AF10" s="126">
        <v>0.5</v>
      </c>
      <c r="AG10" s="126">
        <v>0.5</v>
      </c>
      <c r="AH10" s="126">
        <v>0.5</v>
      </c>
      <c r="AI10" s="150">
        <v>0.5</v>
      </c>
    </row>
    <row r="11" spans="1:35">
      <c r="A11" s="158" t="s">
        <v>85</v>
      </c>
      <c r="B11" s="125">
        <v>0.5</v>
      </c>
      <c r="C11" s="126">
        <v>0.5</v>
      </c>
      <c r="D11" s="126">
        <v>0.5</v>
      </c>
      <c r="E11" s="28">
        <v>0.25</v>
      </c>
      <c r="F11" s="28">
        <v>0.25</v>
      </c>
      <c r="G11" s="28">
        <v>0.25</v>
      </c>
      <c r="H11" s="150">
        <v>0.5</v>
      </c>
      <c r="I11" s="127"/>
      <c r="J11" s="167" t="s">
        <v>134</v>
      </c>
      <c r="K11" s="129">
        <v>0.5</v>
      </c>
      <c r="L11" s="130">
        <v>0.5</v>
      </c>
      <c r="M11" s="130">
        <v>0.5</v>
      </c>
      <c r="N11" s="130">
        <v>0.5</v>
      </c>
      <c r="O11" s="130">
        <v>0.5</v>
      </c>
      <c r="P11" s="130">
        <v>0.5</v>
      </c>
      <c r="Q11" s="168">
        <v>0.5</v>
      </c>
      <c r="R11" s="127"/>
      <c r="S11" s="176" t="s">
        <v>25</v>
      </c>
      <c r="T11" s="131">
        <v>0.5</v>
      </c>
      <c r="U11" s="128">
        <v>0.5</v>
      </c>
      <c r="V11" s="128">
        <v>0.5</v>
      </c>
      <c r="W11" s="128">
        <v>0.5</v>
      </c>
      <c r="X11" s="128">
        <v>0.5</v>
      </c>
      <c r="Y11" s="128">
        <v>0.5</v>
      </c>
      <c r="Z11" s="159">
        <v>0.5</v>
      </c>
      <c r="AB11" s="119" t="s">
        <v>174</v>
      </c>
      <c r="AC11" s="126">
        <v>0.5</v>
      </c>
      <c r="AD11" s="126">
        <v>0.5</v>
      </c>
      <c r="AE11" s="126">
        <v>0.5</v>
      </c>
      <c r="AF11" s="28">
        <v>0.25</v>
      </c>
      <c r="AG11" s="28">
        <v>0.25</v>
      </c>
      <c r="AH11" s="28">
        <v>0.25</v>
      </c>
      <c r="AI11" s="150">
        <v>0.5</v>
      </c>
    </row>
    <row r="12" spans="1:35">
      <c r="A12" s="158" t="s">
        <v>175</v>
      </c>
      <c r="B12" s="125">
        <v>0.5</v>
      </c>
      <c r="C12" s="126">
        <v>0.5</v>
      </c>
      <c r="D12" s="126">
        <v>0.5</v>
      </c>
      <c r="E12" s="126">
        <v>0.5</v>
      </c>
      <c r="F12" s="126">
        <v>0.5</v>
      </c>
      <c r="G12" s="126">
        <v>0.5</v>
      </c>
      <c r="H12" s="150">
        <v>0.5</v>
      </c>
      <c r="I12" s="127"/>
      <c r="J12" s="169" t="s">
        <v>150</v>
      </c>
      <c r="K12" s="129">
        <v>0.5</v>
      </c>
      <c r="L12" s="130">
        <v>0.5</v>
      </c>
      <c r="M12" s="130">
        <v>0.5</v>
      </c>
      <c r="N12" s="130">
        <v>0.5</v>
      </c>
      <c r="O12" s="130">
        <v>0.5</v>
      </c>
      <c r="P12" s="130">
        <v>0.5</v>
      </c>
      <c r="Q12" s="168">
        <v>0.5</v>
      </c>
      <c r="R12" s="127"/>
      <c r="S12" s="176" t="s">
        <v>26</v>
      </c>
      <c r="T12" s="131">
        <v>0.5</v>
      </c>
      <c r="U12" s="128">
        <v>0.5</v>
      </c>
      <c r="V12" s="128">
        <v>0.5</v>
      </c>
      <c r="W12" s="128">
        <v>0.5</v>
      </c>
      <c r="X12" s="128">
        <v>0.5</v>
      </c>
      <c r="Y12" s="128">
        <v>0.5</v>
      </c>
      <c r="Z12" s="159">
        <v>0.5</v>
      </c>
      <c r="AB12" s="119" t="s">
        <v>187</v>
      </c>
      <c r="AC12" s="126">
        <v>0.5</v>
      </c>
      <c r="AD12" s="126">
        <v>0.5</v>
      </c>
      <c r="AE12" s="126">
        <v>0.5</v>
      </c>
      <c r="AF12" s="28">
        <v>0.25</v>
      </c>
      <c r="AG12" s="28">
        <v>0.25</v>
      </c>
      <c r="AH12" s="28">
        <v>0.25</v>
      </c>
      <c r="AI12" s="150">
        <v>0.5</v>
      </c>
    </row>
    <row r="13" spans="1:35">
      <c r="A13" s="158" t="s">
        <v>176</v>
      </c>
      <c r="B13" s="125">
        <v>0.5</v>
      </c>
      <c r="C13" s="126">
        <v>0.5</v>
      </c>
      <c r="D13" s="126">
        <v>0.5</v>
      </c>
      <c r="E13" s="126">
        <v>0.5</v>
      </c>
      <c r="F13" s="126">
        <v>0.5</v>
      </c>
      <c r="G13" s="126">
        <v>0.5</v>
      </c>
      <c r="H13" s="150">
        <v>0.5</v>
      </c>
      <c r="I13" s="127"/>
      <c r="J13" s="167" t="s">
        <v>100</v>
      </c>
      <c r="K13" s="129">
        <v>0.5</v>
      </c>
      <c r="L13" s="130">
        <v>0.5</v>
      </c>
      <c r="M13" s="130">
        <v>0.5</v>
      </c>
      <c r="N13" s="27">
        <v>0.25</v>
      </c>
      <c r="O13" s="27">
        <v>0.25</v>
      </c>
      <c r="P13" s="29">
        <v>0.25</v>
      </c>
      <c r="Q13" s="168">
        <v>0.5</v>
      </c>
      <c r="R13" s="127"/>
      <c r="S13" s="176" t="s">
        <v>27</v>
      </c>
      <c r="T13" s="131">
        <v>0.5</v>
      </c>
      <c r="U13" s="128">
        <v>0.5</v>
      </c>
      <c r="V13" s="128">
        <v>0.5</v>
      </c>
      <c r="W13" s="128">
        <v>0.5</v>
      </c>
      <c r="X13" s="128">
        <v>0.5</v>
      </c>
      <c r="Y13" s="128">
        <v>0.5</v>
      </c>
      <c r="Z13" s="159">
        <v>0.5</v>
      </c>
      <c r="AB13" s="151" t="s">
        <v>173</v>
      </c>
      <c r="AC13" s="126">
        <v>0.5</v>
      </c>
      <c r="AD13" s="126">
        <v>0.5</v>
      </c>
      <c r="AE13" s="126">
        <v>0.5</v>
      </c>
      <c r="AF13" s="126">
        <v>0.5</v>
      </c>
      <c r="AG13" s="126">
        <v>0.5</v>
      </c>
      <c r="AH13" s="126">
        <v>0.5</v>
      </c>
      <c r="AI13" s="150">
        <v>0.5</v>
      </c>
    </row>
    <row r="14" spans="1:35">
      <c r="A14" s="158" t="s">
        <v>90</v>
      </c>
      <c r="B14" s="125">
        <v>0.5</v>
      </c>
      <c r="C14" s="126">
        <v>0.5</v>
      </c>
      <c r="D14" s="126">
        <v>0.5</v>
      </c>
      <c r="E14" s="28">
        <v>0.25</v>
      </c>
      <c r="F14" s="28">
        <v>0.25</v>
      </c>
      <c r="G14" s="28">
        <v>0.25</v>
      </c>
      <c r="H14" s="150">
        <v>0.5</v>
      </c>
      <c r="I14" s="127"/>
      <c r="J14" s="169" t="s">
        <v>140</v>
      </c>
      <c r="K14" s="129">
        <v>0.5</v>
      </c>
      <c r="L14" s="130">
        <v>0.5</v>
      </c>
      <c r="M14" s="130">
        <v>0.5</v>
      </c>
      <c r="N14" s="130">
        <v>0.5</v>
      </c>
      <c r="O14" s="130">
        <v>0.5</v>
      </c>
      <c r="P14" s="130">
        <v>0.5</v>
      </c>
      <c r="Q14" s="168">
        <v>0.5</v>
      </c>
      <c r="R14" s="127"/>
      <c r="S14" s="176" t="s">
        <v>28</v>
      </c>
      <c r="T14" s="131">
        <v>0.5</v>
      </c>
      <c r="U14" s="128">
        <v>0.5</v>
      </c>
      <c r="V14" s="128">
        <v>0.5</v>
      </c>
      <c r="W14" s="128">
        <v>0.5</v>
      </c>
      <c r="X14" s="128">
        <v>0.5</v>
      </c>
      <c r="Y14" s="128">
        <v>0.5</v>
      </c>
      <c r="Z14" s="159">
        <v>0.5</v>
      </c>
      <c r="AB14" s="151" t="s">
        <v>165</v>
      </c>
      <c r="AC14" s="126">
        <v>0.5</v>
      </c>
      <c r="AD14" s="126">
        <v>0.5</v>
      </c>
      <c r="AE14" s="126">
        <v>0.5</v>
      </c>
      <c r="AF14" s="126">
        <v>0.5</v>
      </c>
      <c r="AG14" s="126">
        <v>0.5</v>
      </c>
      <c r="AH14" s="126">
        <v>0.5</v>
      </c>
      <c r="AI14" s="150">
        <v>0.5</v>
      </c>
    </row>
    <row r="15" spans="1:35">
      <c r="A15" s="158" t="s">
        <v>76</v>
      </c>
      <c r="B15" s="125">
        <v>0.5</v>
      </c>
      <c r="C15" s="126">
        <v>0.5</v>
      </c>
      <c r="D15" s="126">
        <v>0.5</v>
      </c>
      <c r="E15" s="28">
        <v>0.25</v>
      </c>
      <c r="F15" s="28">
        <v>0.25</v>
      </c>
      <c r="G15" s="28">
        <v>0.25</v>
      </c>
      <c r="H15" s="150">
        <v>0.5</v>
      </c>
      <c r="I15" s="127"/>
      <c r="J15" s="167" t="s">
        <v>101</v>
      </c>
      <c r="K15" s="129">
        <v>0.5</v>
      </c>
      <c r="L15" s="130">
        <v>0.5</v>
      </c>
      <c r="M15" s="130">
        <v>0.5</v>
      </c>
      <c r="N15" s="130">
        <v>0.5</v>
      </c>
      <c r="O15" s="130">
        <v>0.5</v>
      </c>
      <c r="P15" s="130">
        <v>0.5</v>
      </c>
      <c r="Q15" s="168">
        <v>0.5</v>
      </c>
      <c r="R15" s="127"/>
      <c r="S15" s="176" t="s">
        <v>29</v>
      </c>
      <c r="T15" s="131">
        <v>0.5</v>
      </c>
      <c r="U15" s="128">
        <v>0.5</v>
      </c>
      <c r="V15" s="128">
        <v>0.5</v>
      </c>
      <c r="W15" s="128">
        <v>0.5</v>
      </c>
      <c r="X15" s="128">
        <v>0.5</v>
      </c>
      <c r="Y15" s="128">
        <v>0.5</v>
      </c>
      <c r="Z15" s="159">
        <v>0.5</v>
      </c>
      <c r="AB15" s="151" t="s">
        <v>162</v>
      </c>
      <c r="AC15" s="126">
        <v>0.5</v>
      </c>
      <c r="AD15" s="126">
        <v>0.5</v>
      </c>
      <c r="AE15" s="126">
        <v>0.5</v>
      </c>
      <c r="AF15" s="126">
        <v>0.5</v>
      </c>
      <c r="AG15" s="126">
        <v>0.5</v>
      </c>
      <c r="AH15" s="126">
        <v>0.5</v>
      </c>
      <c r="AI15" s="150">
        <v>0.5</v>
      </c>
    </row>
    <row r="16" spans="1:35">
      <c r="A16" s="158" t="s">
        <v>83</v>
      </c>
      <c r="B16" s="125">
        <v>0.5</v>
      </c>
      <c r="C16" s="126">
        <v>0.5</v>
      </c>
      <c r="D16" s="126">
        <v>0.5</v>
      </c>
      <c r="E16" s="126">
        <v>0.5</v>
      </c>
      <c r="F16" s="126">
        <v>0.5</v>
      </c>
      <c r="G16" s="126">
        <v>0.5</v>
      </c>
      <c r="H16" s="150">
        <v>0.5</v>
      </c>
      <c r="I16" s="127"/>
      <c r="J16" s="169" t="s">
        <v>141</v>
      </c>
      <c r="K16" s="129">
        <v>0.5</v>
      </c>
      <c r="L16" s="130">
        <v>0.5</v>
      </c>
      <c r="M16" s="130">
        <v>0.5</v>
      </c>
      <c r="N16" s="130">
        <v>0.5</v>
      </c>
      <c r="O16" s="130">
        <v>0.5</v>
      </c>
      <c r="P16" s="130">
        <v>0.5</v>
      </c>
      <c r="Q16" s="168">
        <v>0.5</v>
      </c>
      <c r="R16" s="127"/>
      <c r="S16" s="176" t="s">
        <v>191</v>
      </c>
      <c r="T16" s="35">
        <v>0.25</v>
      </c>
      <c r="U16" s="36">
        <v>0.25</v>
      </c>
      <c r="V16" s="128">
        <v>0.5</v>
      </c>
      <c r="W16" s="128">
        <v>0.5</v>
      </c>
      <c r="X16" s="36">
        <v>0.25</v>
      </c>
      <c r="Y16" s="36">
        <v>0.25</v>
      </c>
      <c r="Z16" s="160">
        <v>0.25</v>
      </c>
      <c r="AB16" s="151" t="s">
        <v>172</v>
      </c>
      <c r="AC16" s="126">
        <v>0.5</v>
      </c>
      <c r="AD16" s="126">
        <v>0.5</v>
      </c>
      <c r="AE16" s="126">
        <v>0.5</v>
      </c>
      <c r="AF16" s="126">
        <v>0.5</v>
      </c>
      <c r="AG16" s="126">
        <v>0.5</v>
      </c>
      <c r="AH16" s="126">
        <v>0.5</v>
      </c>
      <c r="AI16" s="150">
        <v>0.5</v>
      </c>
    </row>
    <row r="17" spans="1:37">
      <c r="A17" s="161" t="s">
        <v>86</v>
      </c>
      <c r="B17" s="132">
        <v>0.5</v>
      </c>
      <c r="C17" s="133">
        <v>0.5</v>
      </c>
      <c r="D17" s="133">
        <v>0.5</v>
      </c>
      <c r="E17" s="34">
        <v>0.25</v>
      </c>
      <c r="F17" s="34">
        <v>0.25</v>
      </c>
      <c r="G17" s="34">
        <v>0.25</v>
      </c>
      <c r="H17" s="153">
        <v>0.5</v>
      </c>
      <c r="I17" s="127"/>
      <c r="J17" s="167" t="s">
        <v>102</v>
      </c>
      <c r="K17" s="129">
        <v>0.5</v>
      </c>
      <c r="L17" s="130">
        <v>0.5</v>
      </c>
      <c r="M17" s="130">
        <v>0.5</v>
      </c>
      <c r="N17" s="27">
        <v>0.25</v>
      </c>
      <c r="O17" s="27">
        <v>0.25</v>
      </c>
      <c r="P17" s="27">
        <v>0.25</v>
      </c>
      <c r="Q17" s="168">
        <v>0.5</v>
      </c>
      <c r="R17" s="127"/>
      <c r="S17" s="176" t="s">
        <v>31</v>
      </c>
      <c r="T17" s="131">
        <v>0.5</v>
      </c>
      <c r="U17" s="128">
        <v>0.5</v>
      </c>
      <c r="V17" s="128">
        <v>0.5</v>
      </c>
      <c r="W17" s="36">
        <v>0.25</v>
      </c>
      <c r="X17" s="36">
        <v>0.25</v>
      </c>
      <c r="Y17" s="36">
        <v>0.25</v>
      </c>
      <c r="Z17" s="160">
        <v>0.25</v>
      </c>
      <c r="AB17" s="151" t="s">
        <v>158</v>
      </c>
      <c r="AC17" s="126">
        <v>0.5</v>
      </c>
      <c r="AD17" s="126">
        <v>0.5</v>
      </c>
      <c r="AE17" s="126">
        <v>0.5</v>
      </c>
      <c r="AF17" s="126">
        <v>0.5</v>
      </c>
      <c r="AG17" s="126">
        <v>0.5</v>
      </c>
      <c r="AH17" s="126">
        <v>0.5</v>
      </c>
      <c r="AI17" s="150">
        <v>0.5</v>
      </c>
    </row>
    <row r="18" spans="1:37">
      <c r="A18" s="134"/>
      <c r="B18" s="130"/>
      <c r="C18" s="130"/>
      <c r="D18" s="130"/>
      <c r="E18" s="130"/>
      <c r="F18" s="130"/>
      <c r="G18" s="130"/>
      <c r="H18" s="130"/>
      <c r="I18" s="127"/>
      <c r="J18" s="167" t="s">
        <v>103</v>
      </c>
      <c r="K18" s="129">
        <v>0.5</v>
      </c>
      <c r="L18" s="130">
        <v>0.5</v>
      </c>
      <c r="M18" s="130">
        <v>0.5</v>
      </c>
      <c r="N18" s="130">
        <v>0.5</v>
      </c>
      <c r="O18" s="130">
        <v>0.5</v>
      </c>
      <c r="P18" s="130">
        <v>0.5</v>
      </c>
      <c r="Q18" s="168">
        <v>0.5</v>
      </c>
      <c r="R18" s="127"/>
      <c r="S18" s="176" t="s">
        <v>192</v>
      </c>
      <c r="T18" s="131">
        <v>0.5</v>
      </c>
      <c r="U18" s="36">
        <v>0.25</v>
      </c>
      <c r="V18" s="128">
        <v>0.5</v>
      </c>
      <c r="W18" s="128">
        <v>0.5</v>
      </c>
      <c r="X18" s="36">
        <v>0.25</v>
      </c>
      <c r="Y18" s="36">
        <v>0.25</v>
      </c>
      <c r="Z18" s="160">
        <v>0.25</v>
      </c>
      <c r="AB18" s="151" t="s">
        <v>167</v>
      </c>
      <c r="AC18" s="126">
        <v>0.5</v>
      </c>
      <c r="AD18" s="126">
        <v>0.5</v>
      </c>
      <c r="AE18" s="126">
        <v>0.5</v>
      </c>
      <c r="AF18" s="126">
        <v>0.5</v>
      </c>
      <c r="AG18" s="126">
        <v>0.5</v>
      </c>
      <c r="AH18" s="126">
        <v>0.5</v>
      </c>
      <c r="AI18" s="150">
        <v>0.5</v>
      </c>
    </row>
    <row r="19" spans="1:37">
      <c r="A19" s="134"/>
      <c r="B19" s="130"/>
      <c r="C19" s="130"/>
      <c r="D19" s="130"/>
      <c r="E19" s="130"/>
      <c r="F19" s="130"/>
      <c r="G19" s="130"/>
      <c r="H19" s="130"/>
      <c r="I19" s="127"/>
      <c r="J19" s="167" t="s">
        <v>181</v>
      </c>
      <c r="K19" s="129">
        <v>0.5</v>
      </c>
      <c r="L19" s="130">
        <v>0.5</v>
      </c>
      <c r="M19" s="130">
        <v>0.5</v>
      </c>
      <c r="N19" s="130">
        <v>0.5</v>
      </c>
      <c r="O19" s="130">
        <v>0.5</v>
      </c>
      <c r="P19" s="130">
        <v>0.5</v>
      </c>
      <c r="Q19" s="168">
        <v>0.5</v>
      </c>
      <c r="R19" s="127"/>
      <c r="S19" s="176" t="s">
        <v>33</v>
      </c>
      <c r="T19" s="131">
        <v>0.5</v>
      </c>
      <c r="U19" s="128">
        <v>0.5</v>
      </c>
      <c r="V19" s="128">
        <v>0.5</v>
      </c>
      <c r="W19" s="128">
        <v>0.5</v>
      </c>
      <c r="X19" s="128">
        <v>0.5</v>
      </c>
      <c r="Y19" s="128">
        <v>0.5</v>
      </c>
      <c r="Z19" s="159">
        <v>0.5</v>
      </c>
      <c r="AB19" s="151" t="s">
        <v>170</v>
      </c>
      <c r="AC19" s="126">
        <v>0.5</v>
      </c>
      <c r="AD19" s="126">
        <v>0.5</v>
      </c>
      <c r="AE19" s="126">
        <v>0.5</v>
      </c>
      <c r="AF19" s="126">
        <v>0.5</v>
      </c>
      <c r="AG19" s="126">
        <v>0.5</v>
      </c>
      <c r="AH19" s="126">
        <v>0.5</v>
      </c>
      <c r="AI19" s="150">
        <v>0.5</v>
      </c>
    </row>
    <row r="20" spans="1:37">
      <c r="A20" s="12"/>
      <c r="B20" s="62"/>
      <c r="C20" s="62"/>
      <c r="D20" s="62"/>
      <c r="E20" s="62"/>
      <c r="F20" s="62"/>
      <c r="G20" s="62"/>
      <c r="H20" s="62"/>
      <c r="I20" s="127"/>
      <c r="J20" s="167" t="s">
        <v>105</v>
      </c>
      <c r="K20" s="129">
        <v>0.5</v>
      </c>
      <c r="L20" s="130">
        <v>0.5</v>
      </c>
      <c r="M20" s="130">
        <v>0.5</v>
      </c>
      <c r="N20" s="130">
        <v>0.5</v>
      </c>
      <c r="O20" s="130">
        <v>0.5</v>
      </c>
      <c r="P20" s="130">
        <v>0.5</v>
      </c>
      <c r="Q20" s="168">
        <v>0.5</v>
      </c>
      <c r="R20" s="127"/>
      <c r="S20" s="176" t="s">
        <v>193</v>
      </c>
      <c r="T20" s="131">
        <v>0.5</v>
      </c>
      <c r="U20" s="128">
        <v>0.5</v>
      </c>
      <c r="V20" s="128">
        <v>0.5</v>
      </c>
      <c r="W20" s="128">
        <v>0.5</v>
      </c>
      <c r="X20" s="128">
        <v>0.5</v>
      </c>
      <c r="Y20" s="128">
        <v>0.5</v>
      </c>
      <c r="Z20" s="159">
        <v>0.5</v>
      </c>
      <c r="AB20" s="151" t="s">
        <v>160</v>
      </c>
      <c r="AC20" s="126">
        <v>0.5</v>
      </c>
      <c r="AD20" s="126">
        <v>0.5</v>
      </c>
      <c r="AE20" s="126">
        <v>0.5</v>
      </c>
      <c r="AF20" s="126">
        <v>0.5</v>
      </c>
      <c r="AG20" s="126">
        <v>0.5</v>
      </c>
      <c r="AH20" s="126">
        <v>0.5</v>
      </c>
      <c r="AI20" s="150">
        <v>0.5</v>
      </c>
    </row>
    <row r="21" spans="1:37">
      <c r="A21" s="12"/>
      <c r="B21" s="130"/>
      <c r="C21" s="130"/>
      <c r="D21" s="130"/>
      <c r="E21" s="130"/>
      <c r="F21" s="130"/>
      <c r="G21" s="130"/>
      <c r="H21" s="130"/>
      <c r="I21" s="127"/>
      <c r="J21" s="167" t="s">
        <v>106</v>
      </c>
      <c r="K21" s="129">
        <v>0.5</v>
      </c>
      <c r="L21" s="130">
        <v>0.5</v>
      </c>
      <c r="M21" s="130">
        <v>0.5</v>
      </c>
      <c r="N21" s="27">
        <v>0.25</v>
      </c>
      <c r="O21" s="27">
        <v>0.25</v>
      </c>
      <c r="P21" s="27">
        <v>0.25</v>
      </c>
      <c r="Q21" s="168">
        <v>0.5</v>
      </c>
      <c r="R21" s="127"/>
      <c r="S21" s="177" t="s">
        <v>35</v>
      </c>
      <c r="T21" s="135">
        <v>0.5</v>
      </c>
      <c r="U21" s="136">
        <v>0.5</v>
      </c>
      <c r="V21" s="136">
        <v>0.5</v>
      </c>
      <c r="W21" s="136">
        <v>0.5</v>
      </c>
      <c r="X21" s="136">
        <v>0.5</v>
      </c>
      <c r="Y21" s="136">
        <v>0.5</v>
      </c>
      <c r="Z21" s="162">
        <v>0.5</v>
      </c>
      <c r="AB21" s="151" t="s">
        <v>186</v>
      </c>
      <c r="AC21" s="126">
        <v>0.5</v>
      </c>
      <c r="AD21" s="126">
        <v>0.5</v>
      </c>
      <c r="AE21" s="126">
        <v>0.5</v>
      </c>
      <c r="AF21" s="126">
        <v>0.5</v>
      </c>
      <c r="AG21" s="126">
        <v>0.5</v>
      </c>
      <c r="AH21" s="126">
        <v>0.5</v>
      </c>
      <c r="AI21" s="150">
        <v>0.5</v>
      </c>
    </row>
    <row r="22" spans="1:37">
      <c r="A22" s="12"/>
      <c r="B22" s="62"/>
      <c r="C22" s="62"/>
      <c r="D22" s="62"/>
      <c r="E22" s="62"/>
      <c r="F22" s="62"/>
      <c r="G22" s="62"/>
      <c r="H22" s="62"/>
      <c r="I22" s="127"/>
      <c r="J22" s="167" t="s">
        <v>107</v>
      </c>
      <c r="K22" s="129">
        <v>0.5</v>
      </c>
      <c r="L22" s="130">
        <v>0.5</v>
      </c>
      <c r="M22" s="130">
        <v>0.5</v>
      </c>
      <c r="N22" s="27">
        <v>0.25</v>
      </c>
      <c r="O22" s="27">
        <v>0.25</v>
      </c>
      <c r="P22" s="27">
        <v>0.25</v>
      </c>
      <c r="Q22" s="168">
        <v>0.5</v>
      </c>
      <c r="R22" s="127"/>
      <c r="S22" s="137"/>
      <c r="T22" s="138"/>
      <c r="U22" s="138"/>
      <c r="V22" s="138"/>
      <c r="W22" s="138"/>
      <c r="X22" s="138"/>
      <c r="Y22" s="138"/>
      <c r="Z22" s="138"/>
      <c r="AB22" s="151" t="s">
        <v>159</v>
      </c>
      <c r="AC22" s="126">
        <v>0.5</v>
      </c>
      <c r="AD22" s="126">
        <v>0.5</v>
      </c>
      <c r="AE22" s="126">
        <v>0.5</v>
      </c>
      <c r="AF22" s="126">
        <v>0.5</v>
      </c>
      <c r="AG22" s="126">
        <v>0.5</v>
      </c>
      <c r="AH22" s="126">
        <v>0.5</v>
      </c>
      <c r="AI22" s="150">
        <v>0.5</v>
      </c>
    </row>
    <row r="23" spans="1:37">
      <c r="A23" s="12"/>
      <c r="B23" s="130"/>
      <c r="C23" s="130"/>
      <c r="D23" s="130"/>
      <c r="E23" s="27"/>
      <c r="F23" s="27"/>
      <c r="G23" s="130"/>
      <c r="H23" s="130"/>
      <c r="I23" s="127"/>
      <c r="J23" s="167" t="s">
        <v>108</v>
      </c>
      <c r="K23" s="129">
        <v>0.5</v>
      </c>
      <c r="L23" s="130">
        <v>0.5</v>
      </c>
      <c r="M23" s="130">
        <v>0.5</v>
      </c>
      <c r="N23" s="130">
        <v>0.5</v>
      </c>
      <c r="O23" s="130">
        <v>0.5</v>
      </c>
      <c r="P23" s="130">
        <v>0.5</v>
      </c>
      <c r="Q23" s="168">
        <v>0.5</v>
      </c>
      <c r="R23" s="127"/>
      <c r="S23" s="137"/>
      <c r="T23" s="138"/>
      <c r="U23" s="138"/>
      <c r="V23" s="138"/>
      <c r="W23" s="138"/>
      <c r="X23" s="138"/>
      <c r="Y23" s="138"/>
      <c r="Z23" s="138"/>
      <c r="AB23" s="152" t="s">
        <v>171</v>
      </c>
      <c r="AC23" s="133">
        <v>0.5</v>
      </c>
      <c r="AD23" s="133">
        <v>0.5</v>
      </c>
      <c r="AE23" s="133">
        <v>0.5</v>
      </c>
      <c r="AF23" s="133">
        <v>0.5</v>
      </c>
      <c r="AG23" s="133">
        <v>0.5</v>
      </c>
      <c r="AH23" s="133">
        <v>0.5</v>
      </c>
      <c r="AI23" s="153">
        <v>0.5</v>
      </c>
    </row>
    <row r="24" spans="1:37">
      <c r="A24" s="12"/>
      <c r="B24" s="130"/>
      <c r="C24" s="130"/>
      <c r="D24" s="130"/>
      <c r="E24" s="28"/>
      <c r="F24" s="28"/>
      <c r="G24" s="130"/>
      <c r="H24" s="130"/>
      <c r="I24" s="127"/>
      <c r="J24" s="169" t="s">
        <v>142</v>
      </c>
      <c r="K24" s="129">
        <v>0.5</v>
      </c>
      <c r="L24" s="130">
        <v>0.5</v>
      </c>
      <c r="M24" s="130">
        <v>0.5</v>
      </c>
      <c r="N24" s="130">
        <v>0.5</v>
      </c>
      <c r="O24" s="130">
        <v>0.5</v>
      </c>
      <c r="P24" s="130">
        <v>0.5</v>
      </c>
      <c r="Q24" s="168">
        <v>0.5</v>
      </c>
      <c r="R24" s="127"/>
      <c r="S24" s="137"/>
      <c r="T24" s="138"/>
      <c r="U24" s="138"/>
      <c r="V24" s="138"/>
      <c r="W24" s="138"/>
      <c r="X24" s="138"/>
      <c r="Y24" s="138"/>
      <c r="Z24" s="138"/>
    </row>
    <row r="25" spans="1:37">
      <c r="A25" s="12"/>
      <c r="B25" s="130"/>
      <c r="C25" s="130"/>
      <c r="D25" s="130"/>
      <c r="E25" s="130"/>
      <c r="F25" s="130"/>
      <c r="G25" s="130"/>
      <c r="H25" s="130"/>
      <c r="I25" s="127"/>
      <c r="J25" s="167" t="s">
        <v>109</v>
      </c>
      <c r="K25" s="129">
        <v>0.5</v>
      </c>
      <c r="L25" s="130">
        <v>0.5</v>
      </c>
      <c r="M25" s="130">
        <v>0.5</v>
      </c>
      <c r="N25" s="27">
        <v>0.25</v>
      </c>
      <c r="O25" s="27">
        <v>0.25</v>
      </c>
      <c r="P25" s="27">
        <v>0.25</v>
      </c>
      <c r="Q25" s="168">
        <v>0.5</v>
      </c>
      <c r="R25" s="127"/>
      <c r="S25" s="137"/>
      <c r="T25" s="138"/>
      <c r="U25" s="138"/>
      <c r="V25" s="138"/>
      <c r="W25" s="138"/>
      <c r="X25" s="138"/>
      <c r="Y25" s="138"/>
      <c r="Z25" s="138"/>
      <c r="AB25" s="139"/>
      <c r="AC25" s="126"/>
      <c r="AD25" s="126"/>
      <c r="AE25" s="126"/>
      <c r="AF25" s="126"/>
      <c r="AG25" s="126"/>
      <c r="AH25" s="126"/>
      <c r="AI25" s="126"/>
      <c r="AJ25" s="62"/>
      <c r="AK25" s="62"/>
    </row>
    <row r="26" spans="1:37">
      <c r="A26" s="12"/>
      <c r="B26" s="130"/>
      <c r="C26" s="130"/>
      <c r="D26" s="130"/>
      <c r="E26" s="28"/>
      <c r="F26" s="28"/>
      <c r="G26" s="130"/>
      <c r="H26" s="130"/>
      <c r="I26" s="127"/>
      <c r="J26" s="169" t="s">
        <v>194</v>
      </c>
      <c r="K26" s="129">
        <v>0.5</v>
      </c>
      <c r="L26" s="130">
        <v>0.5</v>
      </c>
      <c r="M26" s="130">
        <v>0.5</v>
      </c>
      <c r="N26" s="130">
        <v>0.5</v>
      </c>
      <c r="O26" s="130">
        <v>0.5</v>
      </c>
      <c r="P26" s="130">
        <v>0.5</v>
      </c>
      <c r="Q26" s="168">
        <v>0.5</v>
      </c>
      <c r="R26" s="127"/>
      <c r="S26" s="137"/>
      <c r="T26" s="138"/>
      <c r="U26" s="138"/>
      <c r="V26" s="138"/>
      <c r="W26" s="138"/>
      <c r="X26" s="138"/>
      <c r="Y26" s="138"/>
      <c r="Z26" s="138"/>
      <c r="AB26" s="62"/>
      <c r="AC26" s="62"/>
      <c r="AD26" s="62"/>
      <c r="AE26" s="62"/>
      <c r="AF26" s="62"/>
      <c r="AG26" s="62"/>
      <c r="AH26" s="62"/>
      <c r="AI26" s="62"/>
      <c r="AJ26" s="62"/>
      <c r="AK26" s="62"/>
    </row>
    <row r="27" spans="1:37">
      <c r="A27" s="12"/>
      <c r="B27" s="130"/>
      <c r="C27" s="130"/>
      <c r="D27" s="130"/>
      <c r="E27" s="130"/>
      <c r="F27" s="130"/>
      <c r="G27" s="130"/>
      <c r="H27" s="130"/>
      <c r="I27" s="127"/>
      <c r="J27" s="167" t="s">
        <v>110</v>
      </c>
      <c r="K27" s="129">
        <v>0.5</v>
      </c>
      <c r="L27" s="130">
        <v>0.5</v>
      </c>
      <c r="M27" s="130">
        <v>0.5</v>
      </c>
      <c r="N27" s="130">
        <v>0.5</v>
      </c>
      <c r="O27" s="130">
        <v>0.5</v>
      </c>
      <c r="P27" s="130">
        <v>0.5</v>
      </c>
      <c r="Q27" s="168">
        <v>0.5</v>
      </c>
      <c r="R27" s="127"/>
      <c r="S27" s="137"/>
      <c r="T27" s="138"/>
      <c r="U27" s="138"/>
      <c r="V27" s="138"/>
      <c r="W27" s="138"/>
      <c r="X27" s="138"/>
      <c r="Y27" s="138"/>
      <c r="Z27" s="138"/>
    </row>
    <row r="28" spans="1:37">
      <c r="A28" s="12"/>
      <c r="B28" s="130"/>
      <c r="C28" s="130"/>
      <c r="D28" s="130"/>
      <c r="E28" s="130"/>
      <c r="F28" s="130"/>
      <c r="G28" s="130"/>
      <c r="H28" s="130"/>
      <c r="I28" s="127"/>
      <c r="J28" s="167" t="s">
        <v>182</v>
      </c>
      <c r="K28" s="129">
        <v>0.5</v>
      </c>
      <c r="L28" s="130">
        <v>0.5</v>
      </c>
      <c r="M28" s="130">
        <v>0.5</v>
      </c>
      <c r="N28" s="130">
        <v>0.5</v>
      </c>
      <c r="O28" s="130">
        <v>0.5</v>
      </c>
      <c r="P28" s="130">
        <v>0.5</v>
      </c>
      <c r="Q28" s="168">
        <v>0.5</v>
      </c>
      <c r="R28" s="127"/>
      <c r="S28" s="137"/>
      <c r="T28" s="138"/>
      <c r="U28" s="138"/>
      <c r="V28" s="138"/>
      <c r="W28" s="138"/>
      <c r="X28" s="138"/>
      <c r="Y28" s="138"/>
      <c r="Z28" s="138"/>
    </row>
    <row r="29" spans="1:37">
      <c r="A29" s="12"/>
      <c r="B29" s="130"/>
      <c r="C29" s="130"/>
      <c r="D29" s="130"/>
      <c r="E29" s="130"/>
      <c r="F29" s="130"/>
      <c r="G29" s="28"/>
      <c r="H29" s="130"/>
      <c r="I29" s="127"/>
      <c r="J29" s="167" t="s">
        <v>183</v>
      </c>
      <c r="K29" s="129">
        <v>0.5</v>
      </c>
      <c r="L29" s="130">
        <v>0.5</v>
      </c>
      <c r="M29" s="130">
        <v>0.5</v>
      </c>
      <c r="N29" s="130">
        <v>0.5</v>
      </c>
      <c r="O29" s="130">
        <v>0.5</v>
      </c>
      <c r="P29" s="130">
        <v>0.5</v>
      </c>
      <c r="Q29" s="168">
        <v>0.5</v>
      </c>
      <c r="R29" s="127"/>
      <c r="S29" s="137"/>
      <c r="T29" s="138"/>
      <c r="U29" s="138"/>
      <c r="V29" s="138"/>
      <c r="W29" s="138"/>
      <c r="X29" s="138"/>
      <c r="Y29" s="138"/>
      <c r="Z29" s="138"/>
    </row>
    <row r="30" spans="1:37">
      <c r="A30" s="12"/>
      <c r="B30" s="130"/>
      <c r="C30" s="28"/>
      <c r="D30" s="130"/>
      <c r="E30" s="28"/>
      <c r="F30" s="28"/>
      <c r="G30" s="28"/>
      <c r="H30" s="130"/>
      <c r="I30" s="127"/>
      <c r="J30" s="169" t="s">
        <v>144</v>
      </c>
      <c r="K30" s="129">
        <v>0.5</v>
      </c>
      <c r="L30" s="130">
        <v>0.5</v>
      </c>
      <c r="M30" s="130">
        <v>0.5</v>
      </c>
      <c r="N30" s="130">
        <v>0.5</v>
      </c>
      <c r="O30" s="130">
        <v>0.5</v>
      </c>
      <c r="P30" s="130">
        <v>0.5</v>
      </c>
      <c r="Q30" s="168">
        <v>0.5</v>
      </c>
      <c r="R30" s="127"/>
      <c r="S30" s="137"/>
      <c r="T30" s="138"/>
      <c r="U30" s="138"/>
      <c r="V30" s="138"/>
      <c r="W30" s="138"/>
      <c r="X30" s="138"/>
      <c r="Y30" s="138"/>
      <c r="Z30" s="138"/>
    </row>
    <row r="31" spans="1:37">
      <c r="A31" s="137"/>
      <c r="B31" s="130"/>
      <c r="C31" s="130"/>
      <c r="D31" s="130"/>
      <c r="E31" s="130"/>
      <c r="F31" s="130"/>
      <c r="G31" s="130"/>
      <c r="H31" s="130"/>
      <c r="I31" s="127"/>
      <c r="J31" s="169" t="s">
        <v>145</v>
      </c>
      <c r="K31" s="129">
        <v>0.5</v>
      </c>
      <c r="L31" s="130">
        <v>0.5</v>
      </c>
      <c r="M31" s="130">
        <v>0.5</v>
      </c>
      <c r="N31" s="130">
        <v>0.5</v>
      </c>
      <c r="O31" s="130">
        <v>0.5</v>
      </c>
      <c r="P31" s="130">
        <v>0.5</v>
      </c>
      <c r="Q31" s="168">
        <v>0.5</v>
      </c>
      <c r="R31" s="127"/>
      <c r="S31" s="137"/>
      <c r="T31" s="138"/>
      <c r="U31" s="138"/>
      <c r="V31" s="138"/>
      <c r="W31" s="138"/>
      <c r="X31" s="138"/>
      <c r="Y31" s="138"/>
      <c r="Z31" s="138"/>
    </row>
    <row r="32" spans="1:37">
      <c r="A32" s="62"/>
      <c r="B32" s="62"/>
      <c r="C32" s="62"/>
      <c r="D32" s="62"/>
      <c r="E32" s="62"/>
      <c r="F32" s="62"/>
      <c r="G32" s="62"/>
      <c r="H32" s="62"/>
      <c r="I32" s="127"/>
      <c r="J32" s="167" t="s">
        <v>113</v>
      </c>
      <c r="K32" s="129">
        <v>0.5</v>
      </c>
      <c r="L32" s="130">
        <v>0.5</v>
      </c>
      <c r="M32" s="130">
        <v>0.5</v>
      </c>
      <c r="N32" s="130">
        <v>0.5</v>
      </c>
      <c r="O32" s="130">
        <v>0.5</v>
      </c>
      <c r="P32" s="130">
        <v>0.5</v>
      </c>
      <c r="Q32" s="168">
        <v>0.5</v>
      </c>
      <c r="R32" s="127"/>
      <c r="S32" s="137"/>
      <c r="T32" s="138"/>
      <c r="U32" s="138"/>
      <c r="V32" s="138"/>
      <c r="W32" s="138"/>
      <c r="X32" s="138"/>
      <c r="Y32" s="138"/>
      <c r="Z32" s="138"/>
    </row>
    <row r="33" spans="1:35">
      <c r="A33" s="62"/>
      <c r="B33" s="62"/>
      <c r="C33" s="62"/>
      <c r="D33" s="62"/>
      <c r="E33" s="62"/>
      <c r="F33" s="62"/>
      <c r="G33" s="62"/>
      <c r="H33" s="62"/>
      <c r="I33" s="127"/>
      <c r="J33" s="167" t="s">
        <v>114</v>
      </c>
      <c r="K33" s="129">
        <v>0.5</v>
      </c>
      <c r="L33" s="130">
        <v>0.5</v>
      </c>
      <c r="M33" s="130">
        <v>0.5</v>
      </c>
      <c r="N33" s="130">
        <v>0.5</v>
      </c>
      <c r="O33" s="130">
        <v>0.5</v>
      </c>
      <c r="P33" s="130">
        <v>0.5</v>
      </c>
      <c r="Q33" s="168">
        <v>0.5</v>
      </c>
      <c r="R33" s="127"/>
      <c r="S33" s="134"/>
      <c r="T33" s="138"/>
      <c r="U33" s="138"/>
      <c r="V33" s="138"/>
      <c r="W33" s="138"/>
      <c r="X33" s="138"/>
      <c r="Y33" s="138"/>
      <c r="Z33" s="138"/>
    </row>
    <row r="34" spans="1:35">
      <c r="A34" s="134"/>
      <c r="B34" s="130"/>
      <c r="C34" s="130"/>
      <c r="D34" s="130"/>
      <c r="E34" s="130"/>
      <c r="F34" s="130"/>
      <c r="G34" s="28"/>
      <c r="H34" s="130"/>
      <c r="I34" s="127"/>
      <c r="J34" s="169" t="s">
        <v>146</v>
      </c>
      <c r="K34" s="129">
        <v>0.5</v>
      </c>
      <c r="L34" s="130">
        <v>0.5</v>
      </c>
      <c r="M34" s="130">
        <v>0.5</v>
      </c>
      <c r="N34" s="130">
        <v>0.5</v>
      </c>
      <c r="O34" s="130">
        <v>0.5</v>
      </c>
      <c r="P34" s="130">
        <v>0.5</v>
      </c>
      <c r="Q34" s="168">
        <v>0.5</v>
      </c>
      <c r="R34" s="127"/>
      <c r="S34" s="134"/>
      <c r="T34" s="138"/>
      <c r="U34" s="138"/>
      <c r="V34" s="138"/>
      <c r="W34" s="138"/>
      <c r="X34" s="138"/>
      <c r="Y34" s="138"/>
      <c r="Z34" s="138"/>
    </row>
    <row r="35" spans="1:35">
      <c r="A35" s="62"/>
      <c r="B35" s="62"/>
      <c r="C35" s="62"/>
      <c r="D35" s="62"/>
      <c r="E35" s="62"/>
      <c r="F35" s="62"/>
      <c r="G35" s="62"/>
      <c r="H35" s="62"/>
      <c r="I35" s="127"/>
      <c r="J35" s="167" t="s">
        <v>115</v>
      </c>
      <c r="K35" s="129">
        <v>0.5</v>
      </c>
      <c r="L35" s="130">
        <v>0.5</v>
      </c>
      <c r="M35" s="130">
        <v>0.5</v>
      </c>
      <c r="N35" s="130">
        <v>0.5</v>
      </c>
      <c r="O35" s="130">
        <v>0.5</v>
      </c>
      <c r="P35" s="130">
        <v>0.5</v>
      </c>
      <c r="Q35" s="168">
        <v>0.5</v>
      </c>
      <c r="R35" s="127"/>
      <c r="S35" s="134"/>
      <c r="T35" s="138"/>
      <c r="U35" s="138"/>
      <c r="V35" s="138"/>
      <c r="W35" s="138"/>
      <c r="X35" s="138"/>
      <c r="Y35" s="138"/>
      <c r="Z35" s="138"/>
    </row>
    <row r="36" spans="1:35">
      <c r="A36" s="134"/>
      <c r="B36" s="130"/>
      <c r="C36" s="130"/>
      <c r="D36" s="130"/>
      <c r="E36" s="130"/>
      <c r="F36" s="28"/>
      <c r="G36" s="28"/>
      <c r="H36" s="130"/>
      <c r="I36" s="127"/>
      <c r="J36" s="167" t="s">
        <v>116</v>
      </c>
      <c r="K36" s="129">
        <v>0.5</v>
      </c>
      <c r="L36" s="130">
        <v>0.5</v>
      </c>
      <c r="M36" s="130">
        <v>0.5</v>
      </c>
      <c r="N36" s="130">
        <v>0.5</v>
      </c>
      <c r="O36" s="130">
        <v>0.5</v>
      </c>
      <c r="P36" s="130">
        <v>0.5</v>
      </c>
      <c r="Q36" s="168">
        <v>0.5</v>
      </c>
      <c r="R36" s="127"/>
      <c r="S36" s="134"/>
      <c r="T36" s="138"/>
      <c r="U36" s="138"/>
      <c r="V36" s="138"/>
      <c r="W36" s="138"/>
      <c r="X36" s="138"/>
      <c r="Y36" s="138"/>
      <c r="Z36" s="138"/>
    </row>
    <row r="37" spans="1:35">
      <c r="A37" s="134"/>
      <c r="B37" s="130"/>
      <c r="C37" s="130"/>
      <c r="D37" s="130"/>
      <c r="E37" s="130"/>
      <c r="F37" s="130"/>
      <c r="G37" s="130"/>
      <c r="H37" s="130"/>
      <c r="I37" s="127"/>
      <c r="J37" s="167" t="s">
        <v>117</v>
      </c>
      <c r="K37" s="129">
        <v>0.5</v>
      </c>
      <c r="L37" s="130">
        <v>0.5</v>
      </c>
      <c r="M37" s="130">
        <v>0.5</v>
      </c>
      <c r="N37" s="27">
        <v>0.25</v>
      </c>
      <c r="O37" s="27">
        <v>0.25</v>
      </c>
      <c r="P37" s="27">
        <v>0.25</v>
      </c>
      <c r="Q37" s="168">
        <v>0.5</v>
      </c>
      <c r="R37" s="127"/>
    </row>
    <row r="38" spans="1:35">
      <c r="A38" s="134"/>
      <c r="B38" s="130"/>
      <c r="C38" s="130"/>
      <c r="D38" s="130"/>
      <c r="E38" s="130"/>
      <c r="F38" s="130"/>
      <c r="G38" s="130"/>
      <c r="H38" s="130"/>
      <c r="I38" s="127"/>
      <c r="J38" s="167" t="s">
        <v>118</v>
      </c>
      <c r="K38" s="129">
        <v>0.5</v>
      </c>
      <c r="L38" s="130">
        <v>0.5</v>
      </c>
      <c r="M38" s="130">
        <v>0.5</v>
      </c>
      <c r="N38" s="130">
        <v>0.5</v>
      </c>
      <c r="O38" s="130">
        <v>0.5</v>
      </c>
      <c r="P38" s="130">
        <v>0.5</v>
      </c>
      <c r="Q38" s="168">
        <v>0.5</v>
      </c>
      <c r="R38" s="127"/>
    </row>
    <row r="39" spans="1:35">
      <c r="A39" s="134"/>
      <c r="B39" s="28"/>
      <c r="C39" s="28"/>
      <c r="D39" s="130"/>
      <c r="E39" s="28"/>
      <c r="F39" s="130"/>
      <c r="G39" s="28"/>
      <c r="H39" s="130"/>
      <c r="I39" s="127"/>
      <c r="J39" s="167" t="s">
        <v>119</v>
      </c>
      <c r="K39" s="129">
        <v>0.5</v>
      </c>
      <c r="L39" s="130">
        <v>0.5</v>
      </c>
      <c r="M39" s="130">
        <v>0.5</v>
      </c>
      <c r="N39" s="130">
        <v>0.5</v>
      </c>
      <c r="O39" s="130">
        <v>0.5</v>
      </c>
      <c r="P39" s="130">
        <v>0.5</v>
      </c>
      <c r="Q39" s="168">
        <v>0.5</v>
      </c>
      <c r="R39" s="127"/>
    </row>
    <row r="40" spans="1:35">
      <c r="A40" s="134"/>
      <c r="B40" s="130"/>
      <c r="C40" s="130"/>
      <c r="D40" s="130"/>
      <c r="E40" s="130"/>
      <c r="F40" s="130"/>
      <c r="G40" s="130"/>
      <c r="H40" s="130"/>
      <c r="I40" s="127"/>
      <c r="J40" s="167" t="s">
        <v>184</v>
      </c>
      <c r="K40" s="129">
        <v>0.5</v>
      </c>
      <c r="L40" s="130">
        <v>0.5</v>
      </c>
      <c r="M40" s="130">
        <v>0.5</v>
      </c>
      <c r="N40" s="130">
        <v>0.5</v>
      </c>
      <c r="O40" s="130">
        <v>0.5</v>
      </c>
      <c r="P40" s="130">
        <v>0.5</v>
      </c>
      <c r="Q40" s="168">
        <v>0.5</v>
      </c>
      <c r="R40" s="127"/>
    </row>
    <row r="41" spans="1:35">
      <c r="A41" s="62"/>
      <c r="B41" s="62"/>
      <c r="C41" s="62"/>
      <c r="D41" s="62"/>
      <c r="E41" s="62"/>
      <c r="F41" s="62"/>
      <c r="G41" s="62"/>
      <c r="H41" s="62"/>
      <c r="I41" s="127"/>
      <c r="J41" s="167" t="s">
        <v>121</v>
      </c>
      <c r="K41" s="129">
        <v>0.5</v>
      </c>
      <c r="L41" s="130">
        <v>0.5</v>
      </c>
      <c r="M41" s="130">
        <v>0.5</v>
      </c>
      <c r="N41" s="130">
        <v>0.5</v>
      </c>
      <c r="O41" s="130">
        <v>0.5</v>
      </c>
      <c r="P41" s="130">
        <v>0.5</v>
      </c>
      <c r="Q41" s="168">
        <v>0.5</v>
      </c>
      <c r="R41" s="127"/>
      <c r="T41" s="130"/>
      <c r="U41" s="130"/>
      <c r="V41" s="130"/>
      <c r="W41" s="130"/>
      <c r="X41" s="130"/>
      <c r="Y41" s="130"/>
      <c r="Z41" s="130"/>
      <c r="AC41" s="140"/>
      <c r="AD41" s="140"/>
      <c r="AE41" s="140"/>
      <c r="AF41" s="140"/>
      <c r="AG41" s="140"/>
      <c r="AH41" s="140"/>
      <c r="AI41" s="140"/>
    </row>
    <row r="42" spans="1:35">
      <c r="A42" s="62"/>
      <c r="B42" s="62"/>
      <c r="C42" s="62"/>
      <c r="D42" s="62"/>
      <c r="E42" s="62"/>
      <c r="F42" s="62"/>
      <c r="G42" s="62"/>
      <c r="H42" s="62"/>
      <c r="I42" s="127"/>
      <c r="J42" s="167" t="s">
        <v>122</v>
      </c>
      <c r="K42" s="129">
        <v>0.5</v>
      </c>
      <c r="L42" s="130">
        <v>0.5</v>
      </c>
      <c r="M42" s="130">
        <v>0.5</v>
      </c>
      <c r="N42" s="130">
        <v>0.5</v>
      </c>
      <c r="O42" s="130">
        <v>0.5</v>
      </c>
      <c r="P42" s="130">
        <v>0.5</v>
      </c>
      <c r="Q42" s="168">
        <v>0.5</v>
      </c>
      <c r="R42" s="127"/>
      <c r="T42" s="130"/>
      <c r="U42" s="130"/>
      <c r="V42" s="130"/>
      <c r="W42" s="130"/>
      <c r="X42" s="130"/>
      <c r="Y42" s="130"/>
      <c r="Z42" s="130"/>
      <c r="AC42" s="140"/>
      <c r="AD42" s="140"/>
      <c r="AE42" s="140"/>
      <c r="AF42" s="140"/>
      <c r="AG42" s="140"/>
      <c r="AH42" s="140"/>
      <c r="AI42" s="140"/>
    </row>
    <row r="43" spans="1:35">
      <c r="A43" s="137"/>
      <c r="B43" s="130"/>
      <c r="C43" s="130"/>
      <c r="D43" s="130"/>
      <c r="E43" s="130"/>
      <c r="F43" s="130"/>
      <c r="G43" s="28"/>
      <c r="H43" s="130"/>
      <c r="I43" s="127"/>
      <c r="J43" s="167" t="s">
        <v>123</v>
      </c>
      <c r="K43" s="129">
        <v>0.5</v>
      </c>
      <c r="L43" s="130">
        <v>0.5</v>
      </c>
      <c r="M43" s="130">
        <v>0.5</v>
      </c>
      <c r="N43" s="28">
        <v>0.25</v>
      </c>
      <c r="O43" s="27">
        <v>0.25</v>
      </c>
      <c r="P43" s="27">
        <v>0.25</v>
      </c>
      <c r="Q43" s="168">
        <v>0.5</v>
      </c>
      <c r="R43" s="127"/>
      <c r="T43" s="130"/>
      <c r="U43" s="130"/>
      <c r="V43" s="130"/>
      <c r="W43" s="130"/>
      <c r="X43" s="130"/>
      <c r="Y43" s="130"/>
      <c r="Z43" s="130"/>
      <c r="AC43" s="140"/>
      <c r="AD43" s="140"/>
      <c r="AE43" s="140"/>
      <c r="AF43" s="140"/>
      <c r="AG43" s="140"/>
      <c r="AH43" s="140"/>
      <c r="AI43" s="140"/>
    </row>
    <row r="44" spans="1:35">
      <c r="A44" s="137"/>
      <c r="B44" s="130"/>
      <c r="C44" s="130"/>
      <c r="D44" s="130"/>
      <c r="E44" s="130"/>
      <c r="F44" s="130"/>
      <c r="G44" s="130"/>
      <c r="H44" s="130"/>
      <c r="I44" s="127"/>
      <c r="J44" s="169" t="s">
        <v>147</v>
      </c>
      <c r="K44" s="129">
        <v>0.5</v>
      </c>
      <c r="L44" s="130">
        <v>0.5</v>
      </c>
      <c r="M44" s="130">
        <v>0.5</v>
      </c>
      <c r="N44" s="130">
        <v>0.5</v>
      </c>
      <c r="O44" s="130">
        <v>0.5</v>
      </c>
      <c r="P44" s="130">
        <v>0.5</v>
      </c>
      <c r="Q44" s="168">
        <v>0.5</v>
      </c>
      <c r="R44" s="127"/>
      <c r="T44" s="130"/>
      <c r="U44" s="130"/>
      <c r="V44" s="130"/>
      <c r="W44" s="130"/>
      <c r="X44" s="130"/>
      <c r="Y44" s="130"/>
      <c r="Z44" s="130"/>
      <c r="AC44" s="140"/>
      <c r="AD44" s="140"/>
      <c r="AE44" s="140"/>
      <c r="AF44" s="140"/>
      <c r="AG44" s="140"/>
      <c r="AH44" s="140"/>
      <c r="AI44" s="140"/>
    </row>
    <row r="45" spans="1:35">
      <c r="A45" s="137"/>
      <c r="B45" s="130"/>
      <c r="C45" s="130"/>
      <c r="D45" s="130"/>
      <c r="E45" s="130"/>
      <c r="F45" s="130"/>
      <c r="G45" s="130"/>
      <c r="H45" s="130"/>
      <c r="I45" s="127"/>
      <c r="J45" s="167" t="s">
        <v>124</v>
      </c>
      <c r="K45" s="129">
        <v>0.5</v>
      </c>
      <c r="L45" s="130">
        <v>0.5</v>
      </c>
      <c r="M45" s="130">
        <v>0.5</v>
      </c>
      <c r="N45" s="27">
        <v>0.25</v>
      </c>
      <c r="O45" s="27">
        <v>0.25</v>
      </c>
      <c r="P45" s="27">
        <v>0.25</v>
      </c>
      <c r="Q45" s="168">
        <v>0.5</v>
      </c>
      <c r="R45" s="127"/>
      <c r="T45" s="130"/>
      <c r="U45" s="130"/>
      <c r="V45" s="130"/>
      <c r="W45" s="130"/>
      <c r="X45" s="130"/>
      <c r="Y45" s="130"/>
      <c r="Z45" s="130"/>
      <c r="AC45" s="140"/>
      <c r="AD45" s="140"/>
      <c r="AE45" s="140"/>
      <c r="AF45" s="140"/>
      <c r="AG45" s="140"/>
      <c r="AH45" s="140"/>
      <c r="AI45" s="140"/>
    </row>
    <row r="46" spans="1:35">
      <c r="A46" s="137"/>
      <c r="B46" s="130"/>
      <c r="C46" s="130"/>
      <c r="D46" s="130"/>
      <c r="E46" s="130"/>
      <c r="F46" s="28"/>
      <c r="G46" s="28"/>
      <c r="H46" s="130"/>
      <c r="I46" s="127"/>
      <c r="J46" s="167" t="s">
        <v>125</v>
      </c>
      <c r="K46" s="129">
        <v>0.5</v>
      </c>
      <c r="L46" s="130">
        <v>0.5</v>
      </c>
      <c r="M46" s="130">
        <v>0.5</v>
      </c>
      <c r="N46" s="27">
        <v>0.25</v>
      </c>
      <c r="O46" s="27">
        <v>0.25</v>
      </c>
      <c r="P46" s="27">
        <v>0.25</v>
      </c>
      <c r="Q46" s="168">
        <v>0.5</v>
      </c>
      <c r="R46" s="127"/>
      <c r="T46" s="130"/>
      <c r="U46" s="130"/>
      <c r="V46" s="130"/>
      <c r="W46" s="130"/>
      <c r="X46" s="130"/>
      <c r="Y46" s="130"/>
      <c r="Z46" s="130"/>
      <c r="AC46" s="140"/>
      <c r="AD46" s="140"/>
      <c r="AE46" s="140"/>
      <c r="AF46" s="140"/>
      <c r="AG46" s="140"/>
      <c r="AH46" s="140"/>
      <c r="AI46" s="140"/>
    </row>
    <row r="47" spans="1:35">
      <c r="A47" s="137"/>
      <c r="B47" s="130"/>
      <c r="C47" s="130"/>
      <c r="D47" s="130"/>
      <c r="E47" s="130"/>
      <c r="F47" s="130"/>
      <c r="G47" s="130"/>
      <c r="H47" s="130"/>
      <c r="I47" s="127"/>
      <c r="J47" s="167" t="s">
        <v>126</v>
      </c>
      <c r="K47" s="129">
        <v>0.5</v>
      </c>
      <c r="L47" s="130">
        <v>0.5</v>
      </c>
      <c r="M47" s="130">
        <v>0.5</v>
      </c>
      <c r="N47" s="130">
        <v>0.5</v>
      </c>
      <c r="O47" s="130">
        <v>0.5</v>
      </c>
      <c r="P47" s="130">
        <v>0.5</v>
      </c>
      <c r="Q47" s="168">
        <v>0.5</v>
      </c>
      <c r="R47" s="127"/>
      <c r="T47" s="130"/>
      <c r="U47" s="130"/>
      <c r="V47" s="130"/>
      <c r="W47" s="130"/>
      <c r="X47" s="130"/>
      <c r="Y47" s="130"/>
      <c r="Z47" s="130"/>
      <c r="AC47" s="140"/>
      <c r="AD47" s="140"/>
      <c r="AE47" s="140"/>
      <c r="AF47" s="140"/>
      <c r="AG47" s="140"/>
      <c r="AH47" s="140"/>
      <c r="AI47" s="140"/>
    </row>
    <row r="48" spans="1:35">
      <c r="A48" s="134"/>
      <c r="B48" s="130"/>
      <c r="C48" s="130"/>
      <c r="D48" s="130"/>
      <c r="E48" s="130"/>
      <c r="F48" s="130"/>
      <c r="G48" s="130"/>
      <c r="H48" s="130"/>
      <c r="I48" s="127"/>
      <c r="J48" s="167" t="s">
        <v>127</v>
      </c>
      <c r="K48" s="129">
        <v>0.5</v>
      </c>
      <c r="L48" s="130">
        <v>0.5</v>
      </c>
      <c r="M48" s="130">
        <v>0.5</v>
      </c>
      <c r="N48" s="130">
        <v>0.5</v>
      </c>
      <c r="O48" s="130">
        <v>0.5</v>
      </c>
      <c r="P48" s="130">
        <v>0.5</v>
      </c>
      <c r="Q48" s="168">
        <v>0.5</v>
      </c>
      <c r="R48" s="127"/>
      <c r="T48" s="130"/>
      <c r="U48" s="130"/>
      <c r="V48" s="130"/>
      <c r="W48" s="130"/>
      <c r="X48" s="130"/>
      <c r="Y48" s="130"/>
      <c r="Z48" s="130"/>
      <c r="AC48" s="140"/>
      <c r="AD48" s="140"/>
      <c r="AE48" s="140"/>
      <c r="AF48" s="140"/>
      <c r="AG48" s="140"/>
      <c r="AH48" s="140"/>
      <c r="AI48" s="140"/>
    </row>
    <row r="49" spans="1:35">
      <c r="A49" s="134"/>
      <c r="B49" s="130"/>
      <c r="C49" s="130"/>
      <c r="D49" s="130"/>
      <c r="E49" s="130"/>
      <c r="F49" s="130"/>
      <c r="G49" s="130"/>
      <c r="H49" s="130"/>
      <c r="I49" s="127"/>
      <c r="J49" s="167" t="s">
        <v>185</v>
      </c>
      <c r="K49" s="129">
        <v>0.5</v>
      </c>
      <c r="L49" s="130">
        <v>0.5</v>
      </c>
      <c r="M49" s="130">
        <v>0.5</v>
      </c>
      <c r="N49" s="130">
        <v>0.5</v>
      </c>
      <c r="O49" s="130">
        <v>0.5</v>
      </c>
      <c r="P49" s="130">
        <v>0.5</v>
      </c>
      <c r="Q49" s="168">
        <v>0.5</v>
      </c>
      <c r="R49" s="127"/>
      <c r="T49" s="130"/>
      <c r="U49" s="130"/>
      <c r="V49" s="130"/>
      <c r="W49" s="130"/>
      <c r="X49" s="130"/>
      <c r="Y49" s="130"/>
      <c r="Z49" s="130"/>
      <c r="AC49" s="140"/>
      <c r="AD49" s="140"/>
      <c r="AE49" s="140"/>
      <c r="AF49" s="140"/>
      <c r="AG49" s="140"/>
      <c r="AH49" s="140"/>
      <c r="AI49" s="140"/>
    </row>
    <row r="50" spans="1:35">
      <c r="A50" s="134"/>
      <c r="B50" s="130"/>
      <c r="C50" s="130"/>
      <c r="D50" s="130"/>
      <c r="E50" s="130"/>
      <c r="F50" s="130"/>
      <c r="G50" s="130"/>
      <c r="H50" s="130"/>
      <c r="I50" s="127"/>
      <c r="J50" s="169" t="s">
        <v>148</v>
      </c>
      <c r="K50" s="129">
        <v>0.5</v>
      </c>
      <c r="L50" s="130">
        <v>0.5</v>
      </c>
      <c r="M50" s="130">
        <v>0.5</v>
      </c>
      <c r="N50" s="130">
        <v>0.5</v>
      </c>
      <c r="O50" s="130">
        <v>0.5</v>
      </c>
      <c r="P50" s="130">
        <v>0.5</v>
      </c>
      <c r="Q50" s="168">
        <v>0.5</v>
      </c>
      <c r="R50" s="127"/>
      <c r="T50" s="130"/>
      <c r="U50" s="130"/>
      <c r="V50" s="130"/>
      <c r="W50" s="130"/>
      <c r="X50" s="130"/>
      <c r="Y50" s="130"/>
      <c r="Z50" s="130"/>
      <c r="AC50" s="140"/>
      <c r="AD50" s="140"/>
      <c r="AE50" s="140"/>
      <c r="AF50" s="140"/>
      <c r="AG50" s="140"/>
      <c r="AH50" s="140"/>
      <c r="AI50" s="140"/>
    </row>
    <row r="51" spans="1:35">
      <c r="A51" s="134"/>
      <c r="B51" s="130"/>
      <c r="C51" s="130"/>
      <c r="D51" s="130"/>
      <c r="E51" s="130"/>
      <c r="F51" s="130"/>
      <c r="G51" s="130"/>
      <c r="H51" s="130"/>
      <c r="I51" s="127"/>
      <c r="J51" s="167" t="s">
        <v>129</v>
      </c>
      <c r="K51" s="129">
        <v>0.5</v>
      </c>
      <c r="L51" s="130">
        <v>0.5</v>
      </c>
      <c r="M51" s="130">
        <v>0.5</v>
      </c>
      <c r="N51" s="27">
        <v>0.25</v>
      </c>
      <c r="O51" s="27">
        <v>0.25</v>
      </c>
      <c r="P51" s="27">
        <v>0.25</v>
      </c>
      <c r="Q51" s="168">
        <v>0.5</v>
      </c>
      <c r="R51" s="127"/>
      <c r="T51" s="130"/>
      <c r="U51" s="130"/>
      <c r="V51" s="130"/>
      <c r="W51" s="130"/>
      <c r="X51" s="130"/>
      <c r="Y51" s="130"/>
      <c r="Z51" s="130"/>
      <c r="AC51" s="140"/>
      <c r="AD51" s="140"/>
      <c r="AE51" s="140"/>
      <c r="AF51" s="140"/>
      <c r="AG51" s="140"/>
      <c r="AH51" s="140"/>
      <c r="AI51" s="140"/>
    </row>
    <row r="52" spans="1:35">
      <c r="A52" s="134"/>
      <c r="B52" s="130"/>
      <c r="C52" s="130"/>
      <c r="D52" s="130"/>
      <c r="E52" s="130"/>
      <c r="F52" s="130"/>
      <c r="G52" s="130"/>
      <c r="H52" s="130"/>
      <c r="I52" s="127"/>
      <c r="J52" s="167" t="s">
        <v>130</v>
      </c>
      <c r="K52" s="129">
        <v>0.5</v>
      </c>
      <c r="L52" s="130">
        <v>0.5</v>
      </c>
      <c r="M52" s="130">
        <v>0.5</v>
      </c>
      <c r="N52" s="27">
        <v>0.25</v>
      </c>
      <c r="O52" s="27">
        <v>0.25</v>
      </c>
      <c r="P52" s="27">
        <v>0.25</v>
      </c>
      <c r="Q52" s="168">
        <v>0.5</v>
      </c>
      <c r="R52" s="127"/>
      <c r="T52" s="130"/>
      <c r="U52" s="130"/>
      <c r="V52" s="130"/>
      <c r="W52" s="130"/>
      <c r="X52" s="130"/>
      <c r="Y52" s="130"/>
      <c r="Z52" s="130"/>
      <c r="AC52" s="140"/>
      <c r="AD52" s="140"/>
      <c r="AE52" s="140"/>
      <c r="AF52" s="140"/>
      <c r="AG52" s="140"/>
      <c r="AH52" s="140"/>
      <c r="AI52" s="140"/>
    </row>
    <row r="53" spans="1:35">
      <c r="A53" s="134"/>
      <c r="B53" s="130"/>
      <c r="C53" s="130"/>
      <c r="D53" s="130"/>
      <c r="E53" s="28"/>
      <c r="F53" s="28"/>
      <c r="G53" s="130"/>
      <c r="H53" s="130"/>
      <c r="I53" s="127"/>
      <c r="J53" s="167" t="s">
        <v>131</v>
      </c>
      <c r="K53" s="30">
        <v>0.25</v>
      </c>
      <c r="L53" s="27">
        <v>0.25</v>
      </c>
      <c r="M53" s="130">
        <v>0.5</v>
      </c>
      <c r="N53" s="27">
        <v>0.25</v>
      </c>
      <c r="O53" s="27">
        <v>0.25</v>
      </c>
      <c r="P53" s="27">
        <v>0.25</v>
      </c>
      <c r="Q53" s="168">
        <v>0.5</v>
      </c>
      <c r="R53" s="127"/>
      <c r="T53" s="130"/>
      <c r="U53" s="130"/>
      <c r="V53" s="130"/>
      <c r="W53" s="130"/>
      <c r="X53" s="130"/>
      <c r="Y53" s="130"/>
      <c r="Z53" s="130"/>
      <c r="AC53" s="140"/>
      <c r="AD53" s="140"/>
      <c r="AE53" s="140"/>
      <c r="AF53" s="140"/>
      <c r="AG53" s="140"/>
      <c r="AH53" s="140"/>
      <c r="AI53" s="140"/>
    </row>
    <row r="54" spans="1:35">
      <c r="A54" s="134"/>
      <c r="B54" s="130"/>
      <c r="C54" s="130"/>
      <c r="D54" s="130"/>
      <c r="E54" s="130"/>
      <c r="F54" s="130"/>
      <c r="G54" s="130"/>
      <c r="H54" s="130"/>
      <c r="I54" s="127"/>
      <c r="J54" s="169" t="s">
        <v>149</v>
      </c>
      <c r="K54" s="129">
        <v>0.5</v>
      </c>
      <c r="L54" s="130">
        <v>0.5</v>
      </c>
      <c r="M54" s="130">
        <v>0.5</v>
      </c>
      <c r="N54" s="130">
        <v>0.5</v>
      </c>
      <c r="O54" s="130">
        <v>0.5</v>
      </c>
      <c r="P54" s="130">
        <v>0.5</v>
      </c>
      <c r="Q54" s="168">
        <v>0.5</v>
      </c>
      <c r="R54" s="127"/>
      <c r="T54" s="130"/>
      <c r="U54" s="130"/>
      <c r="V54" s="130"/>
      <c r="W54" s="130"/>
      <c r="X54" s="130"/>
      <c r="Y54" s="130"/>
      <c r="Z54" s="130"/>
      <c r="AC54" s="140"/>
      <c r="AD54" s="140"/>
      <c r="AE54" s="140"/>
      <c r="AF54" s="140"/>
      <c r="AG54" s="140"/>
      <c r="AH54" s="140"/>
      <c r="AI54" s="140"/>
    </row>
    <row r="55" spans="1:35">
      <c r="A55" s="134"/>
      <c r="B55" s="130"/>
      <c r="C55" s="130"/>
      <c r="D55" s="130"/>
      <c r="E55" s="28"/>
      <c r="F55" s="28"/>
      <c r="G55" s="28"/>
      <c r="H55" s="130"/>
      <c r="I55" s="127"/>
      <c r="J55" s="167" t="s">
        <v>132</v>
      </c>
      <c r="K55" s="129">
        <v>0.5</v>
      </c>
      <c r="L55" s="130">
        <v>0.5</v>
      </c>
      <c r="M55" s="130">
        <v>0.5</v>
      </c>
      <c r="N55" s="130">
        <v>0.5</v>
      </c>
      <c r="O55" s="130">
        <v>0.5</v>
      </c>
      <c r="P55" s="130">
        <v>0.5</v>
      </c>
      <c r="Q55" s="168">
        <v>0.5</v>
      </c>
      <c r="R55" s="127"/>
      <c r="T55" s="130"/>
      <c r="U55" s="130"/>
      <c r="V55" s="130"/>
      <c r="W55" s="130"/>
      <c r="X55" s="130"/>
      <c r="Y55" s="130"/>
      <c r="Z55" s="130"/>
      <c r="AC55" s="140"/>
      <c r="AD55" s="140"/>
      <c r="AE55" s="140"/>
      <c r="AF55" s="140"/>
      <c r="AG55" s="140"/>
      <c r="AH55" s="140"/>
      <c r="AI55" s="140"/>
    </row>
    <row r="56" spans="1:35">
      <c r="A56" s="134"/>
      <c r="B56" s="130"/>
      <c r="C56" s="130"/>
      <c r="D56" s="130"/>
      <c r="E56" s="130"/>
      <c r="F56" s="130"/>
      <c r="G56" s="130"/>
      <c r="H56" s="130"/>
      <c r="I56" s="127"/>
      <c r="J56" s="167" t="s">
        <v>133</v>
      </c>
      <c r="K56" s="129">
        <v>0.5</v>
      </c>
      <c r="L56" s="130">
        <v>0.5</v>
      </c>
      <c r="M56" s="130">
        <v>0.5</v>
      </c>
      <c r="N56" s="130">
        <v>0.5</v>
      </c>
      <c r="O56" s="130">
        <v>0.5</v>
      </c>
      <c r="P56" s="130">
        <v>0.5</v>
      </c>
      <c r="Q56" s="168">
        <v>0.5</v>
      </c>
      <c r="R56" s="127"/>
      <c r="T56" s="130"/>
      <c r="U56" s="130"/>
      <c r="V56" s="130"/>
      <c r="W56" s="130"/>
      <c r="X56" s="130"/>
      <c r="Y56" s="130"/>
      <c r="Z56" s="130"/>
      <c r="AC56" s="140"/>
      <c r="AD56" s="140"/>
      <c r="AE56" s="140"/>
      <c r="AF56" s="140"/>
      <c r="AG56" s="140"/>
      <c r="AH56" s="140"/>
      <c r="AI56" s="140"/>
    </row>
    <row r="57" spans="1:35">
      <c r="A57" s="62"/>
      <c r="B57" s="62"/>
      <c r="C57" s="62"/>
      <c r="D57" s="62"/>
      <c r="E57" s="62"/>
      <c r="F57" s="62"/>
      <c r="G57" s="62"/>
      <c r="H57" s="62"/>
      <c r="I57" s="127"/>
      <c r="J57" s="169" t="s">
        <v>151</v>
      </c>
      <c r="K57" s="129">
        <v>0.5</v>
      </c>
      <c r="L57" s="130">
        <v>0.5</v>
      </c>
      <c r="M57" s="130">
        <v>0.5</v>
      </c>
      <c r="N57" s="130">
        <v>0.5</v>
      </c>
      <c r="O57" s="130">
        <v>0.5</v>
      </c>
      <c r="P57" s="130">
        <v>0.5</v>
      </c>
      <c r="Q57" s="168">
        <v>0.5</v>
      </c>
      <c r="R57" s="127"/>
      <c r="T57" s="130"/>
      <c r="U57" s="130"/>
      <c r="V57" s="130"/>
      <c r="W57" s="130"/>
      <c r="X57" s="130"/>
      <c r="Y57" s="130"/>
      <c r="Z57" s="130"/>
      <c r="AC57" s="140"/>
      <c r="AD57" s="140"/>
      <c r="AE57" s="140"/>
      <c r="AF57" s="140"/>
      <c r="AG57" s="140"/>
      <c r="AH57" s="140"/>
      <c r="AI57" s="140"/>
    </row>
    <row r="58" spans="1:35">
      <c r="A58" s="62"/>
      <c r="B58" s="62"/>
      <c r="C58" s="62"/>
      <c r="D58" s="62"/>
      <c r="E58" s="62"/>
      <c r="F58" s="62"/>
      <c r="G58" s="62"/>
      <c r="H58" s="62"/>
      <c r="I58" s="127"/>
      <c r="J58" s="169" t="s">
        <v>152</v>
      </c>
      <c r="K58" s="129">
        <v>0.5</v>
      </c>
      <c r="L58" s="130">
        <v>0.5</v>
      </c>
      <c r="M58" s="130">
        <v>0.5</v>
      </c>
      <c r="N58" s="130">
        <v>0.5</v>
      </c>
      <c r="O58" s="130">
        <v>0.5</v>
      </c>
      <c r="P58" s="130">
        <v>0.5</v>
      </c>
      <c r="Q58" s="168">
        <v>0.5</v>
      </c>
      <c r="R58" s="127"/>
      <c r="T58" s="130"/>
      <c r="U58" s="130"/>
      <c r="V58" s="130"/>
      <c r="W58" s="130"/>
      <c r="X58" s="130"/>
      <c r="Y58" s="130"/>
      <c r="Z58" s="130"/>
      <c r="AC58" s="140"/>
      <c r="AD58" s="140"/>
      <c r="AE58" s="140"/>
      <c r="AF58" s="140"/>
      <c r="AG58" s="140"/>
      <c r="AH58" s="140"/>
      <c r="AI58" s="140"/>
    </row>
    <row r="59" spans="1:35">
      <c r="A59" s="62"/>
      <c r="B59" s="62"/>
      <c r="C59" s="62"/>
      <c r="D59" s="62"/>
      <c r="E59" s="62"/>
      <c r="F59" s="62"/>
      <c r="G59" s="62"/>
      <c r="H59" s="62"/>
      <c r="I59" s="127"/>
      <c r="J59" s="167" t="s">
        <v>135</v>
      </c>
      <c r="K59" s="129">
        <v>0.5</v>
      </c>
      <c r="L59" s="130">
        <v>0.5</v>
      </c>
      <c r="M59" s="130">
        <v>0.5</v>
      </c>
      <c r="N59" s="130">
        <v>0.5</v>
      </c>
      <c r="O59" s="130">
        <v>0.5</v>
      </c>
      <c r="P59" s="130">
        <v>0.5</v>
      </c>
      <c r="Q59" s="168">
        <v>0.5</v>
      </c>
      <c r="R59" s="127"/>
      <c r="T59" s="130"/>
      <c r="U59" s="130"/>
      <c r="V59" s="130"/>
      <c r="W59" s="130"/>
      <c r="X59" s="130"/>
      <c r="Y59" s="130"/>
      <c r="Z59" s="130"/>
      <c r="AC59" s="140"/>
      <c r="AD59" s="140"/>
      <c r="AE59" s="140"/>
      <c r="AF59" s="140"/>
      <c r="AG59" s="140"/>
      <c r="AH59" s="140"/>
      <c r="AI59" s="140"/>
    </row>
    <row r="60" spans="1:35">
      <c r="A60" s="62"/>
      <c r="B60" s="62"/>
      <c r="C60" s="62"/>
      <c r="D60" s="62"/>
      <c r="E60" s="62"/>
      <c r="F60" s="62"/>
      <c r="G60" s="62"/>
      <c r="H60" s="62"/>
      <c r="I60" s="127"/>
      <c r="J60" s="167" t="s">
        <v>136</v>
      </c>
      <c r="K60" s="129">
        <v>0.5</v>
      </c>
      <c r="L60" s="130">
        <v>0.5</v>
      </c>
      <c r="M60" s="130">
        <v>0.5</v>
      </c>
      <c r="N60" s="27">
        <v>0.25</v>
      </c>
      <c r="O60" s="27">
        <v>0.25</v>
      </c>
      <c r="P60" s="27">
        <v>0.25</v>
      </c>
      <c r="Q60" s="168">
        <v>0.5</v>
      </c>
      <c r="R60" s="127"/>
      <c r="T60" s="130"/>
      <c r="U60" s="130"/>
      <c r="V60" s="130"/>
      <c r="W60" s="130"/>
      <c r="X60" s="130"/>
      <c r="Y60" s="130"/>
      <c r="Z60" s="130"/>
      <c r="AC60" s="140"/>
      <c r="AD60" s="140"/>
      <c r="AE60" s="140"/>
      <c r="AF60" s="140"/>
      <c r="AG60" s="140"/>
      <c r="AH60" s="140"/>
      <c r="AI60" s="140"/>
    </row>
    <row r="61" spans="1:35">
      <c r="A61" s="134"/>
      <c r="B61" s="130"/>
      <c r="C61" s="130"/>
      <c r="D61" s="130"/>
      <c r="E61" s="130"/>
      <c r="F61" s="130"/>
      <c r="G61" s="130"/>
      <c r="H61" s="130"/>
      <c r="I61" s="127"/>
      <c r="J61" s="167" t="s">
        <v>137</v>
      </c>
      <c r="K61" s="129">
        <v>0.5</v>
      </c>
      <c r="L61" s="130">
        <v>0.5</v>
      </c>
      <c r="M61" s="130">
        <v>0.5</v>
      </c>
      <c r="N61" s="130">
        <v>0.5</v>
      </c>
      <c r="O61" s="130">
        <v>0.5</v>
      </c>
      <c r="P61" s="130">
        <v>0.5</v>
      </c>
      <c r="Q61" s="168">
        <v>0.5</v>
      </c>
      <c r="R61" s="127"/>
      <c r="T61" s="130"/>
      <c r="U61" s="130"/>
      <c r="V61" s="130"/>
      <c r="W61" s="130"/>
      <c r="X61" s="130"/>
      <c r="Y61" s="130"/>
      <c r="Z61" s="130"/>
      <c r="AC61" s="140"/>
      <c r="AD61" s="140"/>
      <c r="AE61" s="140"/>
      <c r="AF61" s="140"/>
      <c r="AG61" s="140"/>
      <c r="AH61" s="140"/>
      <c r="AI61" s="140"/>
    </row>
    <row r="62" spans="1:35">
      <c r="A62" s="62"/>
      <c r="B62" s="62"/>
      <c r="C62" s="62"/>
      <c r="D62" s="62"/>
      <c r="E62" s="62"/>
      <c r="F62" s="62"/>
      <c r="G62" s="62"/>
      <c r="H62" s="62"/>
      <c r="J62" s="167" t="s">
        <v>138</v>
      </c>
      <c r="K62" s="129">
        <v>0.5</v>
      </c>
      <c r="L62" s="130">
        <v>0.5</v>
      </c>
      <c r="M62" s="130">
        <v>0.5</v>
      </c>
      <c r="N62" s="27">
        <v>0.25</v>
      </c>
      <c r="O62" s="27">
        <v>0.25</v>
      </c>
      <c r="P62" s="27">
        <v>0.25</v>
      </c>
      <c r="Q62" s="168">
        <v>0.5</v>
      </c>
      <c r="T62" s="130"/>
      <c r="U62" s="130"/>
      <c r="V62" s="130"/>
      <c r="W62" s="130"/>
      <c r="X62" s="130"/>
      <c r="Y62" s="130"/>
      <c r="Z62" s="130"/>
      <c r="AC62" s="140"/>
      <c r="AD62" s="140"/>
      <c r="AE62" s="140"/>
      <c r="AF62" s="140"/>
      <c r="AG62" s="140"/>
      <c r="AH62" s="140"/>
      <c r="AI62" s="140"/>
    </row>
    <row r="63" spans="1:35">
      <c r="A63" s="62"/>
      <c r="B63" s="62"/>
      <c r="C63" s="62"/>
      <c r="D63" s="62"/>
      <c r="E63" s="62"/>
      <c r="F63" s="62"/>
      <c r="G63" s="62"/>
      <c r="H63" s="62"/>
      <c r="J63" s="170" t="s">
        <v>139</v>
      </c>
      <c r="K63" s="171">
        <v>0.5</v>
      </c>
      <c r="L63" s="172">
        <v>0.5</v>
      </c>
      <c r="M63" s="172">
        <v>0.5</v>
      </c>
      <c r="N63" s="172">
        <v>0.5</v>
      </c>
      <c r="O63" s="172">
        <v>0.5</v>
      </c>
      <c r="P63" s="172">
        <v>0.5</v>
      </c>
      <c r="Q63" s="173">
        <v>0.5</v>
      </c>
      <c r="T63" s="130"/>
      <c r="U63" s="130"/>
      <c r="V63" s="130"/>
      <c r="W63" s="130"/>
      <c r="X63" s="130"/>
      <c r="Y63" s="130"/>
      <c r="Z63" s="130"/>
      <c r="AC63" s="140"/>
      <c r="AD63" s="140"/>
      <c r="AE63" s="140"/>
      <c r="AF63" s="140"/>
      <c r="AG63" s="140"/>
      <c r="AH63" s="140"/>
      <c r="AI63" s="140"/>
    </row>
    <row r="64" spans="1:35">
      <c r="A64" s="62"/>
      <c r="B64" s="62"/>
      <c r="C64" s="62"/>
      <c r="D64" s="62"/>
      <c r="E64" s="62"/>
      <c r="F64" s="62"/>
      <c r="G64" s="62"/>
      <c r="H64" s="62"/>
      <c r="J64" s="62"/>
      <c r="K64" s="62"/>
      <c r="L64" s="62"/>
      <c r="M64" s="62"/>
      <c r="N64" s="62"/>
      <c r="O64" s="62"/>
      <c r="P64" s="62"/>
      <c r="Q64" s="62"/>
      <c r="S64" s="31"/>
      <c r="T64" s="130"/>
      <c r="U64" s="130"/>
      <c r="V64" s="130"/>
      <c r="W64" s="130"/>
      <c r="X64" s="130"/>
      <c r="Y64" s="130"/>
      <c r="Z64" s="130"/>
      <c r="AB64" s="31"/>
      <c r="AC64" s="140"/>
      <c r="AD64" s="140"/>
      <c r="AE64" s="140"/>
      <c r="AF64" s="140"/>
      <c r="AG64" s="140"/>
      <c r="AH64" s="140"/>
      <c r="AI64" s="140"/>
    </row>
    <row r="65" spans="1:35">
      <c r="A65" s="62"/>
      <c r="B65" s="62"/>
      <c r="C65" s="62"/>
      <c r="D65" s="62"/>
      <c r="E65" s="62"/>
      <c r="F65" s="62"/>
      <c r="G65" s="62"/>
      <c r="H65" s="62"/>
      <c r="J65" s="62"/>
      <c r="K65" s="62"/>
      <c r="L65" s="62"/>
      <c r="M65" s="62"/>
      <c r="N65" s="62"/>
      <c r="O65" s="62"/>
      <c r="P65" s="62"/>
      <c r="Q65" s="62"/>
      <c r="S65" s="31"/>
      <c r="T65" s="130"/>
      <c r="U65" s="130"/>
      <c r="V65" s="130"/>
      <c r="W65" s="130"/>
      <c r="X65" s="130"/>
      <c r="Y65" s="130"/>
      <c r="Z65" s="130"/>
      <c r="AC65" s="140"/>
      <c r="AD65" s="140"/>
      <c r="AE65" s="140"/>
      <c r="AF65" s="140"/>
      <c r="AG65" s="140"/>
      <c r="AH65" s="140"/>
      <c r="AI65" s="140"/>
    </row>
    <row r="66" spans="1:35">
      <c r="A66" s="62"/>
      <c r="B66" s="62"/>
      <c r="C66" s="62"/>
      <c r="D66" s="62"/>
      <c r="E66" s="62"/>
      <c r="F66" s="62"/>
      <c r="G66" s="62"/>
      <c r="H66" s="62"/>
      <c r="J66" s="62"/>
      <c r="K66" s="62"/>
      <c r="L66" s="62"/>
      <c r="M66" s="62"/>
      <c r="N66" s="62"/>
      <c r="O66" s="62"/>
      <c r="P66" s="62"/>
      <c r="Q66" s="62"/>
      <c r="S66" s="31"/>
      <c r="T66" s="130"/>
      <c r="U66" s="130"/>
      <c r="V66" s="130"/>
      <c r="W66" s="130"/>
      <c r="X66" s="130"/>
      <c r="Y66" s="130"/>
      <c r="Z66" s="130"/>
      <c r="AC66" s="140"/>
      <c r="AD66" s="140"/>
      <c r="AE66" s="140"/>
      <c r="AF66" s="140"/>
      <c r="AG66" s="140"/>
      <c r="AH66" s="140"/>
      <c r="AI66" s="140"/>
    </row>
    <row r="67" spans="1:35">
      <c r="A67" s="62"/>
      <c r="B67" s="62"/>
      <c r="C67" s="62"/>
      <c r="D67" s="62"/>
      <c r="E67" s="62"/>
      <c r="F67" s="62"/>
      <c r="G67" s="62"/>
      <c r="H67" s="62"/>
      <c r="J67" s="62"/>
      <c r="K67" s="130"/>
      <c r="L67" s="130"/>
      <c r="M67" s="130"/>
      <c r="N67" s="130"/>
      <c r="O67" s="130"/>
      <c r="P67" s="130"/>
      <c r="Q67" s="130"/>
      <c r="S67" s="31"/>
      <c r="T67" s="130"/>
      <c r="U67" s="130"/>
      <c r="V67" s="130"/>
      <c r="W67" s="130"/>
      <c r="X67" s="130"/>
      <c r="Y67" s="130"/>
      <c r="Z67" s="130"/>
      <c r="AC67" s="140"/>
      <c r="AD67" s="140"/>
      <c r="AE67" s="140"/>
      <c r="AF67" s="140"/>
      <c r="AG67" s="140"/>
      <c r="AH67" s="140"/>
      <c r="AI67" s="140"/>
    </row>
    <row r="68" spans="1:35">
      <c r="A68" s="62"/>
      <c r="B68" s="62"/>
      <c r="C68" s="62"/>
      <c r="D68" s="62"/>
      <c r="E68" s="62"/>
      <c r="F68" s="62"/>
      <c r="G68" s="62"/>
      <c r="H68" s="62"/>
      <c r="J68" s="62"/>
      <c r="K68" s="130"/>
      <c r="L68" s="130"/>
      <c r="M68" s="130"/>
      <c r="N68" s="130"/>
      <c r="O68" s="130"/>
      <c r="P68" s="130"/>
      <c r="Q68" s="130"/>
      <c r="S68" s="31"/>
      <c r="T68" s="130"/>
      <c r="U68" s="130"/>
      <c r="V68" s="130"/>
      <c r="W68" s="130"/>
      <c r="X68" s="130"/>
      <c r="Y68" s="130"/>
      <c r="Z68" s="130"/>
      <c r="AC68" s="140"/>
      <c r="AD68" s="140"/>
      <c r="AE68" s="140"/>
      <c r="AF68" s="140"/>
      <c r="AG68" s="140"/>
      <c r="AH68" s="140"/>
      <c r="AI68" s="140"/>
    </row>
    <row r="69" spans="1:35">
      <c r="A69" s="62"/>
      <c r="B69" s="62"/>
      <c r="C69" s="62"/>
      <c r="D69" s="62"/>
      <c r="E69" s="62"/>
      <c r="F69" s="62"/>
      <c r="G69" s="62"/>
      <c r="H69" s="62"/>
      <c r="J69" s="62"/>
      <c r="K69" s="130"/>
      <c r="L69" s="130"/>
      <c r="M69" s="130"/>
      <c r="N69" s="130"/>
      <c r="O69" s="130"/>
      <c r="P69" s="130"/>
      <c r="Q69" s="130"/>
      <c r="S69" s="31"/>
      <c r="T69" s="130"/>
      <c r="U69" s="130"/>
      <c r="V69" s="130"/>
      <c r="W69" s="130"/>
      <c r="X69" s="130"/>
      <c r="Y69" s="130"/>
      <c r="Z69" s="130"/>
      <c r="AC69" s="140"/>
      <c r="AD69" s="140"/>
      <c r="AE69" s="140"/>
      <c r="AF69" s="140"/>
      <c r="AG69" s="140"/>
      <c r="AH69" s="140"/>
      <c r="AI69" s="140"/>
    </row>
    <row r="70" spans="1:35">
      <c r="A70" s="62"/>
      <c r="B70" s="62"/>
      <c r="C70" s="62"/>
      <c r="D70" s="62"/>
      <c r="E70" s="62"/>
      <c r="F70" s="62"/>
      <c r="G70" s="62"/>
      <c r="H70" s="62"/>
      <c r="J70" s="62"/>
      <c r="K70" s="130"/>
      <c r="L70" s="130"/>
      <c r="M70" s="130"/>
      <c r="N70" s="130"/>
      <c r="O70" s="130"/>
      <c r="P70" s="130"/>
      <c r="Q70" s="130"/>
      <c r="S70" s="31"/>
      <c r="T70" s="130"/>
      <c r="U70" s="130"/>
      <c r="V70" s="130"/>
      <c r="W70" s="130"/>
      <c r="X70" s="130"/>
      <c r="Y70" s="130"/>
      <c r="Z70" s="130"/>
      <c r="AC70" s="140"/>
      <c r="AD70" s="140"/>
      <c r="AE70" s="140"/>
      <c r="AF70" s="140"/>
      <c r="AG70" s="140"/>
      <c r="AH70" s="140"/>
      <c r="AI70" s="140"/>
    </row>
    <row r="71" spans="1:35">
      <c r="A71" s="62"/>
      <c r="B71" s="62"/>
      <c r="C71" s="62"/>
      <c r="D71" s="62"/>
      <c r="E71" s="62"/>
      <c r="F71" s="62"/>
      <c r="G71" s="62"/>
      <c r="H71" s="62"/>
      <c r="J71" s="62"/>
      <c r="K71" s="130"/>
      <c r="L71" s="130"/>
      <c r="M71" s="130"/>
      <c r="N71" s="130"/>
      <c r="O71" s="130"/>
      <c r="P71" s="130"/>
      <c r="Q71" s="130"/>
      <c r="S71" s="31"/>
      <c r="AC71" s="140"/>
      <c r="AD71" s="140"/>
      <c r="AE71" s="140"/>
      <c r="AF71" s="140"/>
      <c r="AG71" s="140"/>
      <c r="AH71" s="140"/>
      <c r="AI71" s="140"/>
    </row>
    <row r="72" spans="1:35">
      <c r="A72" s="62"/>
      <c r="B72" s="62"/>
      <c r="C72" s="62"/>
      <c r="D72" s="62"/>
      <c r="E72" s="62"/>
      <c r="F72" s="62"/>
      <c r="G72" s="62"/>
      <c r="H72" s="62"/>
      <c r="J72" s="62"/>
      <c r="K72" s="130"/>
      <c r="L72" s="130"/>
      <c r="M72" s="130"/>
      <c r="N72" s="130"/>
      <c r="O72" s="130"/>
      <c r="P72" s="130"/>
      <c r="Q72" s="130"/>
      <c r="S72" s="31"/>
    </row>
    <row r="73" spans="1:35">
      <c r="A73" s="62"/>
      <c r="B73" s="62"/>
      <c r="C73" s="62"/>
      <c r="D73" s="62"/>
      <c r="E73" s="62"/>
      <c r="F73" s="62"/>
      <c r="G73" s="62"/>
      <c r="H73" s="62"/>
      <c r="J73" s="62"/>
      <c r="K73" s="130"/>
      <c r="L73" s="130"/>
      <c r="M73" s="130"/>
      <c r="N73" s="130"/>
      <c r="O73" s="130"/>
      <c r="P73" s="130"/>
      <c r="Q73" s="130"/>
      <c r="S73" s="31"/>
    </row>
    <row r="74" spans="1:35">
      <c r="A74" s="62"/>
      <c r="B74" s="62"/>
      <c r="C74" s="62"/>
      <c r="D74" s="62"/>
      <c r="E74" s="62"/>
      <c r="F74" s="62"/>
      <c r="G74" s="62"/>
      <c r="H74" s="62"/>
      <c r="J74" s="62"/>
      <c r="K74" s="130"/>
      <c r="L74" s="130"/>
      <c r="M74" s="130"/>
      <c r="N74" s="130"/>
      <c r="O74" s="130"/>
      <c r="P74" s="130"/>
      <c r="Q74" s="130"/>
      <c r="S74" s="31"/>
    </row>
    <row r="75" spans="1:35">
      <c r="A75" s="32"/>
      <c r="B75" s="32"/>
      <c r="C75" s="32"/>
      <c r="D75" s="32"/>
      <c r="E75" s="32"/>
      <c r="F75" s="32"/>
      <c r="G75" s="32"/>
      <c r="H75" s="32"/>
      <c r="I75" s="31"/>
      <c r="J75" s="62"/>
      <c r="K75" s="130"/>
      <c r="L75" s="130"/>
      <c r="M75" s="130"/>
      <c r="N75" s="130"/>
      <c r="O75" s="130"/>
      <c r="P75" s="130"/>
      <c r="Q75" s="130"/>
      <c r="R75" s="31"/>
      <c r="S75" s="31"/>
    </row>
    <row r="76" spans="1:35">
      <c r="A76" s="32"/>
      <c r="B76" s="32"/>
      <c r="C76" s="32"/>
      <c r="D76" s="32"/>
      <c r="E76" s="32"/>
      <c r="F76" s="32"/>
      <c r="G76" s="32"/>
      <c r="H76" s="32"/>
      <c r="I76" s="31"/>
      <c r="J76" s="62"/>
      <c r="K76" s="130"/>
      <c r="L76" s="130"/>
      <c r="M76" s="130"/>
      <c r="N76" s="130"/>
      <c r="O76" s="130"/>
      <c r="P76" s="130"/>
      <c r="Q76" s="130"/>
      <c r="R76" s="31"/>
      <c r="S76" s="31"/>
    </row>
    <row r="77" spans="1:35">
      <c r="A77" s="32"/>
      <c r="B77" s="32"/>
      <c r="C77" s="32"/>
      <c r="D77" s="32"/>
      <c r="E77" s="32"/>
      <c r="F77" s="32"/>
      <c r="G77" s="32"/>
      <c r="H77" s="32"/>
      <c r="I77" s="31"/>
      <c r="J77" s="62"/>
      <c r="K77" s="130"/>
      <c r="L77" s="130"/>
      <c r="M77" s="130"/>
      <c r="N77" s="130"/>
      <c r="O77" s="130"/>
      <c r="P77" s="130"/>
      <c r="Q77" s="130"/>
      <c r="R77" s="31"/>
      <c r="S77" s="31"/>
    </row>
    <row r="78" spans="1:35">
      <c r="A78" s="32"/>
      <c r="B78" s="32"/>
      <c r="C78" s="32"/>
      <c r="D78" s="32"/>
      <c r="E78" s="32"/>
      <c r="F78" s="32"/>
      <c r="G78" s="32"/>
      <c r="H78" s="32"/>
      <c r="I78" s="31"/>
      <c r="J78" s="62"/>
      <c r="K78" s="130"/>
      <c r="L78" s="130"/>
      <c r="M78" s="130"/>
      <c r="N78" s="130"/>
      <c r="O78" s="130"/>
      <c r="P78" s="130"/>
      <c r="Q78" s="130"/>
      <c r="R78" s="31"/>
      <c r="S78" s="31"/>
    </row>
    <row r="79" spans="1:35">
      <c r="A79" s="32"/>
      <c r="B79" s="32"/>
      <c r="C79" s="32"/>
      <c r="D79" s="32"/>
      <c r="E79" s="32"/>
      <c r="F79" s="32"/>
      <c r="G79" s="32"/>
      <c r="H79" s="32"/>
      <c r="I79" s="31"/>
      <c r="J79" s="62"/>
      <c r="K79" s="130"/>
      <c r="L79" s="130"/>
      <c r="M79" s="130"/>
      <c r="N79" s="130"/>
      <c r="O79" s="130"/>
      <c r="P79" s="130"/>
      <c r="Q79" s="130"/>
      <c r="R79" s="31"/>
      <c r="S79" s="31"/>
    </row>
    <row r="80" spans="1:35">
      <c r="A80" s="32"/>
      <c r="B80" s="32"/>
      <c r="C80" s="32"/>
      <c r="D80" s="32"/>
      <c r="E80" s="32"/>
      <c r="F80" s="32"/>
      <c r="G80" s="32"/>
      <c r="H80" s="32"/>
      <c r="I80" s="31"/>
      <c r="J80" s="62"/>
      <c r="K80" s="130"/>
      <c r="L80" s="130"/>
      <c r="M80" s="130"/>
      <c r="N80" s="130"/>
      <c r="O80" s="130"/>
      <c r="P80" s="130"/>
      <c r="Q80" s="130"/>
      <c r="R80" s="31"/>
      <c r="S80" s="31"/>
    </row>
    <row r="81" spans="1:26">
      <c r="A81" s="32"/>
      <c r="B81" s="32"/>
      <c r="C81" s="32"/>
      <c r="D81" s="32"/>
      <c r="E81" s="32"/>
      <c r="F81" s="32"/>
      <c r="G81" s="32"/>
      <c r="H81" s="32"/>
      <c r="I81" s="31"/>
      <c r="J81" s="62"/>
      <c r="K81" s="130"/>
      <c r="L81" s="130"/>
      <c r="M81" s="130"/>
      <c r="N81" s="130"/>
      <c r="O81" s="130"/>
      <c r="P81" s="130"/>
      <c r="Q81" s="130"/>
      <c r="R81" s="31"/>
      <c r="S81" s="31"/>
      <c r="T81" s="32"/>
      <c r="U81" s="32"/>
      <c r="V81" s="32"/>
      <c r="W81" s="32"/>
      <c r="X81" s="32"/>
      <c r="Y81" s="32"/>
      <c r="Z81" s="32"/>
    </row>
    <row r="82" spans="1:26">
      <c r="A82" s="32"/>
      <c r="B82" s="32"/>
      <c r="C82" s="32"/>
      <c r="D82" s="32"/>
      <c r="E82" s="32"/>
      <c r="F82" s="32"/>
      <c r="G82" s="32"/>
      <c r="H82" s="32"/>
      <c r="I82" s="31"/>
      <c r="J82" s="62"/>
      <c r="K82" s="130"/>
      <c r="L82" s="130"/>
      <c r="M82" s="130"/>
      <c r="N82" s="130"/>
      <c r="O82" s="130"/>
      <c r="P82" s="130"/>
      <c r="Q82" s="130"/>
      <c r="R82" s="31"/>
      <c r="S82" s="31"/>
      <c r="T82" s="32"/>
      <c r="U82" s="32"/>
      <c r="V82" s="32"/>
      <c r="W82" s="32"/>
      <c r="X82" s="32"/>
      <c r="Y82" s="32"/>
      <c r="Z82" s="32"/>
    </row>
    <row r="83" spans="1:26">
      <c r="A83" s="32"/>
      <c r="B83" s="32"/>
      <c r="C83" s="32"/>
      <c r="D83" s="32"/>
      <c r="E83" s="32"/>
      <c r="F83" s="32"/>
      <c r="G83" s="32"/>
      <c r="H83" s="32"/>
      <c r="I83" s="31"/>
      <c r="J83" s="62"/>
      <c r="K83" s="130"/>
      <c r="L83" s="130"/>
      <c r="M83" s="130"/>
      <c r="N83" s="130"/>
      <c r="O83" s="130"/>
      <c r="P83" s="130"/>
      <c r="Q83" s="130"/>
      <c r="R83" s="31"/>
      <c r="S83" s="31"/>
      <c r="T83" s="32"/>
      <c r="U83" s="32"/>
      <c r="V83" s="32"/>
      <c r="W83" s="32"/>
      <c r="X83" s="32"/>
      <c r="Y83" s="32"/>
      <c r="Z83" s="32"/>
    </row>
    <row r="84" spans="1:26">
      <c r="A84" s="32"/>
      <c r="B84" s="32"/>
      <c r="C84" s="32"/>
      <c r="D84" s="32"/>
      <c r="E84" s="32"/>
      <c r="F84" s="32"/>
      <c r="G84" s="32"/>
      <c r="H84" s="32"/>
      <c r="I84" s="31"/>
      <c r="J84" s="62"/>
      <c r="K84" s="130"/>
      <c r="L84" s="130"/>
      <c r="M84" s="130"/>
      <c r="N84" s="130"/>
      <c r="O84" s="130"/>
      <c r="P84" s="130"/>
      <c r="Q84" s="130"/>
      <c r="R84" s="31"/>
      <c r="S84" s="31"/>
      <c r="T84" s="32"/>
      <c r="U84" s="32"/>
      <c r="V84" s="32"/>
      <c r="W84" s="32"/>
      <c r="X84" s="32"/>
      <c r="Y84" s="32"/>
      <c r="Z84" s="32"/>
    </row>
    <row r="85" spans="1:26">
      <c r="A85" s="32"/>
      <c r="B85" s="32"/>
      <c r="C85" s="32"/>
      <c r="D85" s="32"/>
      <c r="E85" s="32"/>
      <c r="F85" s="32"/>
      <c r="G85" s="32"/>
      <c r="H85" s="32"/>
      <c r="I85" s="31"/>
      <c r="J85" s="62"/>
      <c r="K85" s="130"/>
      <c r="L85" s="130"/>
      <c r="M85" s="130"/>
      <c r="N85" s="130"/>
      <c r="O85" s="130"/>
      <c r="P85" s="130"/>
      <c r="Q85" s="130"/>
      <c r="R85" s="31"/>
      <c r="S85" s="31"/>
      <c r="T85" s="32"/>
      <c r="U85" s="32"/>
      <c r="V85" s="32"/>
      <c r="W85" s="32"/>
      <c r="X85" s="32"/>
      <c r="Y85" s="32"/>
      <c r="Z85" s="32"/>
    </row>
    <row r="86" spans="1:26">
      <c r="A86" s="32"/>
      <c r="B86" s="32"/>
      <c r="C86" s="32"/>
      <c r="D86" s="32"/>
      <c r="E86" s="32"/>
      <c r="F86" s="32"/>
      <c r="G86" s="32"/>
      <c r="H86" s="32"/>
      <c r="I86" s="31"/>
      <c r="J86" s="62"/>
      <c r="K86" s="130"/>
      <c r="L86" s="130"/>
      <c r="M86" s="130"/>
      <c r="N86" s="130"/>
      <c r="O86" s="130"/>
      <c r="P86" s="130"/>
      <c r="Q86" s="130"/>
      <c r="R86" s="31"/>
      <c r="S86" s="31"/>
      <c r="T86" s="32"/>
      <c r="U86" s="32"/>
      <c r="V86" s="32"/>
      <c r="W86" s="32"/>
      <c r="X86" s="32"/>
      <c r="Y86" s="32"/>
      <c r="Z86" s="32"/>
    </row>
    <row r="87" spans="1:26">
      <c r="A87" s="32"/>
      <c r="B87" s="32"/>
      <c r="C87" s="32"/>
      <c r="D87" s="32"/>
      <c r="E87" s="32"/>
      <c r="F87" s="32"/>
      <c r="G87" s="32"/>
      <c r="H87" s="32"/>
      <c r="I87" s="31"/>
      <c r="J87" s="62"/>
      <c r="K87" s="130"/>
      <c r="L87" s="130"/>
      <c r="M87" s="130"/>
      <c r="N87" s="130"/>
      <c r="O87" s="130"/>
      <c r="P87" s="130"/>
      <c r="Q87" s="130"/>
      <c r="R87" s="31"/>
      <c r="S87" s="31"/>
      <c r="T87" s="32"/>
      <c r="U87" s="32"/>
      <c r="V87" s="32"/>
      <c r="W87" s="32"/>
      <c r="X87" s="32"/>
      <c r="Y87" s="32"/>
      <c r="Z87" s="32"/>
    </row>
    <row r="88" spans="1:26">
      <c r="A88" s="32"/>
      <c r="B88" s="32"/>
      <c r="C88" s="32"/>
      <c r="D88" s="32"/>
      <c r="E88" s="32"/>
      <c r="F88" s="32"/>
      <c r="G88" s="32"/>
      <c r="H88" s="32"/>
      <c r="I88" s="31"/>
      <c r="J88" s="62"/>
      <c r="K88" s="130"/>
      <c r="L88" s="130"/>
      <c r="M88" s="130"/>
      <c r="N88" s="130"/>
      <c r="O88" s="130"/>
      <c r="P88" s="130"/>
      <c r="Q88" s="130"/>
      <c r="R88" s="31"/>
      <c r="S88" s="31"/>
      <c r="T88" s="32"/>
      <c r="U88" s="32"/>
      <c r="V88" s="32"/>
      <c r="W88" s="32"/>
      <c r="X88" s="32"/>
      <c r="Y88" s="32"/>
      <c r="Z88" s="32"/>
    </row>
    <row r="89" spans="1:26">
      <c r="A89" s="32"/>
      <c r="B89" s="32"/>
      <c r="C89" s="32"/>
      <c r="D89" s="32"/>
      <c r="E89" s="32"/>
      <c r="F89" s="32"/>
      <c r="G89" s="32"/>
      <c r="H89" s="32"/>
      <c r="I89" s="31"/>
      <c r="J89" s="62"/>
      <c r="K89" s="130"/>
      <c r="L89" s="130"/>
      <c r="M89" s="130"/>
      <c r="N89" s="130"/>
      <c r="O89" s="130"/>
      <c r="P89" s="130"/>
      <c r="Q89" s="130"/>
      <c r="R89" s="31"/>
      <c r="S89" s="31"/>
      <c r="T89" s="32"/>
      <c r="U89" s="32"/>
      <c r="V89" s="32"/>
      <c r="W89" s="32"/>
      <c r="X89" s="32"/>
      <c r="Y89" s="32"/>
      <c r="Z89" s="32"/>
    </row>
    <row r="90" spans="1:26">
      <c r="A90" s="32"/>
      <c r="B90" s="32"/>
      <c r="C90" s="32"/>
      <c r="D90" s="32"/>
      <c r="E90" s="32"/>
      <c r="F90" s="32"/>
      <c r="G90" s="32"/>
      <c r="H90" s="32"/>
      <c r="I90" s="31"/>
      <c r="J90" s="62"/>
      <c r="K90" s="130"/>
      <c r="L90" s="130"/>
      <c r="M90" s="130"/>
      <c r="N90" s="130"/>
      <c r="O90" s="130"/>
      <c r="P90" s="130"/>
      <c r="Q90" s="130"/>
      <c r="R90" s="31"/>
      <c r="S90" s="31"/>
      <c r="T90" s="32"/>
      <c r="U90" s="32"/>
      <c r="V90" s="32"/>
      <c r="W90" s="32"/>
      <c r="X90" s="32"/>
      <c r="Y90" s="32"/>
      <c r="Z90" s="32"/>
    </row>
    <row r="91" spans="1:26">
      <c r="A91" s="32"/>
      <c r="B91" s="32"/>
      <c r="C91" s="32"/>
      <c r="D91" s="32"/>
      <c r="E91" s="32"/>
      <c r="F91" s="32"/>
      <c r="G91" s="32"/>
      <c r="H91" s="32"/>
      <c r="I91" s="31"/>
      <c r="J91" s="62"/>
      <c r="K91" s="130"/>
      <c r="L91" s="130"/>
      <c r="M91" s="130"/>
      <c r="N91" s="130"/>
      <c r="O91" s="130"/>
      <c r="P91" s="130"/>
      <c r="Q91" s="130"/>
      <c r="R91" s="31"/>
      <c r="S91" s="31"/>
      <c r="T91" s="32"/>
      <c r="U91" s="32"/>
      <c r="V91" s="32"/>
      <c r="W91" s="32"/>
      <c r="X91" s="32"/>
      <c r="Y91" s="32"/>
      <c r="Z91" s="32"/>
    </row>
    <row r="92" spans="1:26">
      <c r="A92" s="32"/>
      <c r="B92" s="32"/>
      <c r="C92" s="32"/>
      <c r="D92" s="32"/>
      <c r="E92" s="32"/>
      <c r="F92" s="32"/>
      <c r="G92" s="32"/>
      <c r="H92" s="32"/>
      <c r="I92" s="31"/>
      <c r="J92" s="62"/>
      <c r="K92" s="130"/>
      <c r="L92" s="130"/>
      <c r="M92" s="130"/>
      <c r="N92" s="130"/>
      <c r="O92" s="130"/>
      <c r="P92" s="130"/>
      <c r="Q92" s="130"/>
      <c r="R92" s="31"/>
      <c r="S92" s="31"/>
      <c r="T92" s="32"/>
      <c r="U92" s="32"/>
      <c r="V92" s="32"/>
      <c r="W92" s="32"/>
      <c r="X92" s="32"/>
      <c r="Y92" s="32"/>
      <c r="Z92" s="32"/>
    </row>
    <row r="93" spans="1:26">
      <c r="A93" s="32"/>
      <c r="B93" s="32"/>
      <c r="C93" s="32"/>
      <c r="D93" s="32"/>
      <c r="E93" s="32"/>
      <c r="F93" s="32"/>
      <c r="G93" s="32"/>
      <c r="H93" s="32"/>
      <c r="I93" s="31"/>
      <c r="J93" s="62"/>
      <c r="K93" s="130"/>
      <c r="L93" s="130"/>
      <c r="M93" s="130"/>
      <c r="N93" s="130"/>
      <c r="O93" s="130"/>
      <c r="P93" s="130"/>
      <c r="Q93" s="130"/>
      <c r="R93" s="31"/>
      <c r="S93" s="31"/>
      <c r="T93" s="32"/>
      <c r="U93" s="32"/>
      <c r="V93" s="32"/>
      <c r="W93" s="32"/>
      <c r="X93" s="32"/>
      <c r="Y93" s="32"/>
      <c r="Z93" s="32"/>
    </row>
    <row r="94" spans="1:26">
      <c r="A94" s="32"/>
      <c r="B94" s="32"/>
      <c r="C94" s="32"/>
      <c r="D94" s="32"/>
      <c r="E94" s="32"/>
      <c r="F94" s="32"/>
      <c r="G94" s="32"/>
      <c r="H94" s="32"/>
      <c r="I94" s="31"/>
      <c r="J94" s="62"/>
      <c r="K94" s="130"/>
      <c r="L94" s="130"/>
      <c r="M94" s="130"/>
      <c r="N94" s="130"/>
      <c r="O94" s="130"/>
      <c r="P94" s="130"/>
      <c r="Q94" s="130"/>
      <c r="R94" s="31"/>
      <c r="S94" s="31"/>
      <c r="T94" s="32"/>
      <c r="U94" s="32"/>
      <c r="V94" s="32"/>
      <c r="W94" s="32"/>
      <c r="X94" s="32"/>
      <c r="Y94" s="32"/>
      <c r="Z94" s="32"/>
    </row>
    <row r="95" spans="1:26">
      <c r="A95" s="32"/>
      <c r="B95" s="32"/>
      <c r="C95" s="32"/>
      <c r="D95" s="32"/>
      <c r="E95" s="32"/>
      <c r="F95" s="32"/>
      <c r="G95" s="32"/>
      <c r="H95" s="32"/>
      <c r="I95" s="31"/>
      <c r="J95" s="62"/>
      <c r="K95" s="130"/>
      <c r="L95" s="130"/>
      <c r="M95" s="130"/>
      <c r="N95" s="130"/>
      <c r="O95" s="130"/>
      <c r="P95" s="130"/>
      <c r="Q95" s="130"/>
      <c r="R95" s="31"/>
      <c r="S95" s="31"/>
      <c r="T95" s="32"/>
      <c r="U95" s="32"/>
      <c r="V95" s="32"/>
      <c r="W95" s="32"/>
      <c r="X95" s="32"/>
      <c r="Y95" s="32"/>
      <c r="Z95" s="32"/>
    </row>
    <row r="96" spans="1:26">
      <c r="A96" s="32"/>
      <c r="B96" s="33"/>
      <c r="C96" s="33"/>
      <c r="D96" s="33"/>
      <c r="E96" s="33"/>
      <c r="F96" s="33"/>
      <c r="G96" s="33"/>
      <c r="H96" s="33"/>
      <c r="I96" s="31"/>
      <c r="J96" s="62"/>
      <c r="K96" s="130"/>
      <c r="L96" s="130"/>
      <c r="M96" s="130"/>
      <c r="N96" s="130"/>
      <c r="O96" s="130"/>
      <c r="P96" s="130"/>
      <c r="Q96" s="130"/>
      <c r="R96" s="31"/>
      <c r="S96" s="31"/>
      <c r="T96" s="32"/>
      <c r="U96" s="32"/>
      <c r="V96" s="32"/>
      <c r="W96" s="32"/>
      <c r="X96" s="32"/>
      <c r="Y96" s="32"/>
      <c r="Z96" s="32"/>
    </row>
    <row r="97" spans="1:26">
      <c r="A97" s="32"/>
      <c r="B97" s="33"/>
      <c r="C97" s="33"/>
      <c r="D97" s="33"/>
      <c r="E97" s="33"/>
      <c r="F97" s="33"/>
      <c r="G97" s="33"/>
      <c r="H97" s="33"/>
      <c r="I97" s="31"/>
      <c r="J97" s="62"/>
      <c r="K97" s="130"/>
      <c r="L97" s="130"/>
      <c r="M97" s="130"/>
      <c r="N97" s="130"/>
      <c r="O97" s="130"/>
      <c r="P97" s="130"/>
      <c r="Q97" s="130"/>
      <c r="R97" s="31"/>
      <c r="S97" s="31"/>
      <c r="T97" s="32"/>
      <c r="U97" s="32"/>
      <c r="V97" s="32"/>
      <c r="W97" s="32"/>
      <c r="X97" s="32"/>
      <c r="Y97" s="32"/>
      <c r="Z97" s="32"/>
    </row>
    <row r="98" spans="1:26">
      <c r="A98" s="32"/>
      <c r="B98" s="33"/>
      <c r="C98" s="33"/>
      <c r="D98" s="33"/>
      <c r="E98" s="33"/>
      <c r="F98" s="33"/>
      <c r="G98" s="33"/>
      <c r="H98" s="33"/>
      <c r="I98" s="31"/>
      <c r="J98" s="62"/>
      <c r="K98" s="130"/>
      <c r="L98" s="130"/>
      <c r="M98" s="130"/>
      <c r="N98" s="130"/>
      <c r="O98" s="130"/>
      <c r="P98" s="130"/>
      <c r="Q98" s="130"/>
      <c r="R98" s="31"/>
      <c r="S98" s="31"/>
      <c r="T98" s="32"/>
      <c r="U98" s="32"/>
      <c r="V98" s="32"/>
      <c r="W98" s="32"/>
      <c r="X98" s="32"/>
      <c r="Y98" s="32"/>
      <c r="Z98" s="32"/>
    </row>
    <row r="99" spans="1:26">
      <c r="A99" s="32"/>
      <c r="B99" s="33"/>
      <c r="C99" s="33"/>
      <c r="D99" s="33"/>
      <c r="E99" s="33"/>
      <c r="F99" s="33"/>
      <c r="G99" s="33"/>
      <c r="H99" s="33"/>
      <c r="I99" s="31"/>
      <c r="J99" s="62"/>
      <c r="K99" s="130"/>
      <c r="L99" s="130"/>
      <c r="M99" s="130"/>
      <c r="N99" s="130"/>
      <c r="O99" s="130"/>
      <c r="P99" s="130"/>
      <c r="Q99" s="130"/>
      <c r="R99" s="31"/>
    </row>
    <row r="100" spans="1:26">
      <c r="A100" s="32"/>
      <c r="B100" s="33"/>
      <c r="C100" s="33"/>
      <c r="D100" s="33"/>
      <c r="E100" s="33"/>
      <c r="F100" s="33"/>
      <c r="G100" s="33"/>
      <c r="H100" s="33"/>
      <c r="I100" s="31"/>
      <c r="J100" s="62"/>
      <c r="K100" s="130"/>
      <c r="L100" s="130"/>
      <c r="M100" s="130"/>
      <c r="N100" s="130"/>
      <c r="O100" s="130"/>
      <c r="P100" s="130"/>
      <c r="Q100" s="130"/>
      <c r="R100" s="31"/>
    </row>
    <row r="101" spans="1:26">
      <c r="A101" s="32"/>
      <c r="B101" s="33"/>
      <c r="C101" s="33"/>
      <c r="D101" s="33"/>
      <c r="E101" s="33"/>
      <c r="F101" s="33"/>
      <c r="G101" s="33"/>
      <c r="H101" s="33"/>
      <c r="I101" s="31"/>
      <c r="J101" s="62"/>
      <c r="K101" s="130"/>
      <c r="L101" s="130"/>
      <c r="M101" s="130"/>
      <c r="N101" s="130"/>
      <c r="O101" s="130"/>
      <c r="P101" s="130"/>
      <c r="Q101" s="130"/>
      <c r="R101" s="31"/>
    </row>
    <row r="102" spans="1:26">
      <c r="A102" s="32"/>
      <c r="B102" s="33"/>
      <c r="C102" s="33"/>
      <c r="D102" s="33"/>
      <c r="E102" s="33"/>
      <c r="F102" s="33"/>
      <c r="G102" s="33"/>
      <c r="H102" s="33"/>
      <c r="I102" s="31"/>
      <c r="J102" s="62"/>
      <c r="K102" s="130"/>
      <c r="L102" s="130"/>
      <c r="M102" s="130"/>
      <c r="N102" s="130"/>
      <c r="O102" s="130"/>
      <c r="P102" s="130"/>
      <c r="Q102" s="130"/>
      <c r="R102" s="31"/>
    </row>
    <row r="103" spans="1:26">
      <c r="A103" s="32"/>
      <c r="B103" s="33"/>
      <c r="C103" s="33"/>
      <c r="D103" s="33"/>
      <c r="E103" s="33"/>
      <c r="F103" s="33"/>
      <c r="G103" s="33"/>
      <c r="H103" s="33"/>
      <c r="I103" s="31"/>
      <c r="J103" s="62"/>
      <c r="K103" s="130"/>
      <c r="L103" s="130"/>
      <c r="M103" s="130"/>
      <c r="N103" s="130"/>
      <c r="O103" s="130"/>
      <c r="P103" s="130"/>
      <c r="Q103" s="130"/>
      <c r="R103" s="31"/>
    </row>
    <row r="104" spans="1:26">
      <c r="A104" s="32"/>
      <c r="B104" s="33"/>
      <c r="C104" s="33"/>
      <c r="D104" s="33"/>
      <c r="E104" s="33"/>
      <c r="F104" s="33"/>
      <c r="G104" s="33"/>
      <c r="H104" s="33"/>
      <c r="I104" s="31"/>
      <c r="J104" s="62"/>
      <c r="K104" s="130"/>
      <c r="L104" s="130"/>
      <c r="M104" s="130"/>
      <c r="N104" s="130"/>
      <c r="O104" s="130"/>
      <c r="P104" s="130"/>
      <c r="Q104" s="130"/>
      <c r="R104" s="31"/>
    </row>
    <row r="105" spans="1:26">
      <c r="A105" s="32"/>
      <c r="B105" s="33"/>
      <c r="C105" s="33"/>
      <c r="D105" s="33"/>
      <c r="E105" s="33"/>
      <c r="F105" s="33"/>
      <c r="G105" s="33"/>
      <c r="H105" s="33"/>
      <c r="I105" s="31"/>
      <c r="J105" s="62"/>
      <c r="K105" s="130"/>
      <c r="L105" s="130"/>
      <c r="M105" s="130"/>
      <c r="N105" s="130"/>
      <c r="O105" s="130"/>
      <c r="P105" s="130"/>
      <c r="Q105" s="130"/>
      <c r="R105" s="31"/>
    </row>
    <row r="106" spans="1:26">
      <c r="A106" s="32"/>
      <c r="B106" s="33"/>
      <c r="C106" s="33"/>
      <c r="D106" s="33"/>
      <c r="E106" s="33"/>
      <c r="F106" s="33"/>
      <c r="G106" s="33"/>
      <c r="H106" s="33"/>
      <c r="I106" s="31"/>
      <c r="J106" s="62"/>
      <c r="K106" s="130"/>
      <c r="L106" s="130"/>
      <c r="M106" s="130"/>
      <c r="N106" s="130"/>
      <c r="O106" s="130"/>
      <c r="P106" s="130"/>
      <c r="Q106" s="130"/>
      <c r="R106" s="31"/>
    </row>
    <row r="107" spans="1:26">
      <c r="A107" s="32"/>
      <c r="B107" s="33"/>
      <c r="C107" s="33"/>
      <c r="D107" s="33"/>
      <c r="E107" s="33"/>
      <c r="F107" s="33"/>
      <c r="G107" s="33"/>
      <c r="H107" s="33"/>
      <c r="I107" s="31"/>
      <c r="J107" s="62"/>
      <c r="K107" s="130"/>
      <c r="L107" s="130"/>
      <c r="M107" s="130"/>
      <c r="N107" s="130"/>
      <c r="O107" s="130"/>
      <c r="P107" s="130"/>
      <c r="Q107" s="130"/>
      <c r="R107" s="31"/>
    </row>
    <row r="108" spans="1:26">
      <c r="A108" s="32"/>
      <c r="B108" s="33"/>
      <c r="C108" s="33"/>
      <c r="D108" s="33"/>
      <c r="E108" s="33"/>
      <c r="F108" s="33"/>
      <c r="G108" s="33"/>
      <c r="H108" s="33"/>
      <c r="I108" s="31"/>
      <c r="J108" s="62"/>
      <c r="K108" s="130"/>
      <c r="L108" s="130"/>
      <c r="M108" s="130"/>
      <c r="N108" s="130"/>
      <c r="O108" s="130"/>
      <c r="P108" s="130"/>
      <c r="Q108" s="130"/>
      <c r="R108" s="31"/>
    </row>
    <row r="109" spans="1:26">
      <c r="A109" s="32"/>
      <c r="B109" s="33"/>
      <c r="C109" s="33"/>
      <c r="D109" s="33"/>
      <c r="E109" s="33"/>
      <c r="F109" s="33"/>
      <c r="G109" s="33"/>
      <c r="H109" s="33"/>
      <c r="I109" s="31"/>
      <c r="J109" s="62"/>
      <c r="K109" s="130"/>
      <c r="L109" s="130"/>
      <c r="M109" s="130"/>
      <c r="N109" s="130"/>
      <c r="O109" s="130"/>
      <c r="P109" s="130"/>
      <c r="Q109" s="130"/>
      <c r="R109" s="31"/>
    </row>
    <row r="110" spans="1:26">
      <c r="A110" s="32"/>
      <c r="B110" s="33"/>
      <c r="C110" s="33"/>
      <c r="D110" s="33"/>
      <c r="E110" s="33"/>
      <c r="F110" s="33"/>
      <c r="G110" s="33"/>
      <c r="H110" s="33"/>
      <c r="I110" s="31"/>
      <c r="J110" s="62"/>
      <c r="K110" s="130"/>
      <c r="L110" s="130"/>
      <c r="M110" s="130"/>
      <c r="N110" s="130"/>
      <c r="O110" s="130"/>
      <c r="P110" s="130"/>
      <c r="Q110" s="130"/>
      <c r="R110" s="31"/>
    </row>
    <row r="111" spans="1:26">
      <c r="A111" s="32"/>
      <c r="B111" s="33"/>
      <c r="C111" s="33"/>
      <c r="D111" s="33"/>
      <c r="E111" s="33"/>
      <c r="F111" s="33"/>
      <c r="G111" s="33"/>
      <c r="H111" s="33"/>
      <c r="I111" s="31"/>
      <c r="J111" s="62"/>
      <c r="K111" s="130"/>
      <c r="L111" s="130"/>
      <c r="M111" s="130"/>
      <c r="N111" s="130"/>
      <c r="O111" s="130"/>
      <c r="P111" s="130"/>
      <c r="Q111" s="130"/>
      <c r="R111" s="31"/>
    </row>
    <row r="112" spans="1:26">
      <c r="A112" s="32"/>
      <c r="B112" s="33"/>
      <c r="C112" s="33"/>
      <c r="D112" s="33"/>
      <c r="E112" s="33"/>
      <c r="F112" s="33"/>
      <c r="G112" s="33"/>
      <c r="H112" s="33"/>
      <c r="I112" s="31"/>
      <c r="J112" s="62"/>
      <c r="K112" s="130"/>
      <c r="L112" s="130"/>
      <c r="M112" s="130"/>
      <c r="N112" s="130"/>
      <c r="O112" s="130"/>
      <c r="P112" s="130"/>
      <c r="Q112" s="130"/>
      <c r="R112" s="31"/>
    </row>
    <row r="113" spans="1:18">
      <c r="A113" s="32"/>
      <c r="B113" s="33"/>
      <c r="C113" s="33"/>
      <c r="D113" s="33"/>
      <c r="E113" s="33"/>
      <c r="F113" s="33"/>
      <c r="G113" s="33"/>
      <c r="H113" s="33"/>
      <c r="I113" s="31"/>
      <c r="J113" s="62"/>
      <c r="K113" s="130"/>
      <c r="L113" s="130"/>
      <c r="M113" s="130"/>
      <c r="N113" s="130"/>
      <c r="O113" s="130"/>
      <c r="P113" s="130"/>
      <c r="Q113" s="130"/>
      <c r="R113" s="31"/>
    </row>
    <row r="114" spans="1:18">
      <c r="A114" s="32"/>
      <c r="B114" s="33"/>
      <c r="C114" s="33"/>
      <c r="D114" s="33"/>
      <c r="E114" s="33"/>
      <c r="F114" s="33"/>
      <c r="G114" s="33"/>
      <c r="H114" s="33"/>
      <c r="I114" s="31"/>
      <c r="J114" s="62"/>
      <c r="K114" s="130"/>
      <c r="L114" s="130"/>
      <c r="M114" s="130"/>
      <c r="N114" s="130"/>
      <c r="O114" s="130"/>
      <c r="P114" s="130"/>
      <c r="Q114" s="130"/>
      <c r="R114" s="31"/>
    </row>
    <row r="115" spans="1:18">
      <c r="A115" s="32"/>
      <c r="B115" s="33"/>
      <c r="C115" s="33"/>
      <c r="D115" s="33"/>
      <c r="E115" s="33"/>
      <c r="F115" s="33"/>
      <c r="G115" s="33"/>
      <c r="H115" s="33"/>
      <c r="I115" s="31"/>
      <c r="J115" s="62"/>
      <c r="K115" s="130"/>
      <c r="L115" s="130"/>
      <c r="M115" s="130"/>
      <c r="N115" s="130"/>
      <c r="O115" s="130"/>
      <c r="P115" s="130"/>
      <c r="Q115" s="130"/>
      <c r="R115" s="31"/>
    </row>
    <row r="116" spans="1:18">
      <c r="A116" s="32"/>
      <c r="B116" s="33"/>
      <c r="C116" s="33"/>
      <c r="D116" s="33"/>
      <c r="E116" s="33"/>
      <c r="F116" s="33"/>
      <c r="G116" s="33"/>
      <c r="H116" s="33"/>
      <c r="I116" s="31"/>
      <c r="J116" s="62"/>
      <c r="K116" s="130"/>
      <c r="L116" s="130"/>
      <c r="M116" s="130"/>
      <c r="N116" s="130"/>
      <c r="O116" s="130"/>
      <c r="P116" s="130"/>
      <c r="Q116" s="130"/>
      <c r="R116" s="31"/>
    </row>
    <row r="117" spans="1:18">
      <c r="A117" s="32"/>
      <c r="B117" s="33"/>
      <c r="C117" s="33"/>
      <c r="D117" s="33"/>
      <c r="E117" s="33"/>
      <c r="F117" s="33"/>
      <c r="G117" s="33"/>
      <c r="H117" s="33"/>
      <c r="I117" s="31"/>
      <c r="J117" s="62"/>
      <c r="K117" s="130"/>
      <c r="L117" s="130"/>
      <c r="M117" s="130"/>
      <c r="N117" s="130"/>
      <c r="O117" s="130"/>
      <c r="P117" s="130"/>
      <c r="Q117" s="130"/>
      <c r="R117" s="31"/>
    </row>
    <row r="118" spans="1:18">
      <c r="A118" s="32"/>
      <c r="B118" s="33"/>
      <c r="C118" s="33"/>
      <c r="D118" s="33"/>
      <c r="E118" s="33"/>
      <c r="F118" s="33"/>
      <c r="G118" s="33"/>
      <c r="H118" s="33"/>
      <c r="I118" s="31"/>
      <c r="J118" s="62"/>
      <c r="K118" s="130"/>
      <c r="L118" s="130"/>
      <c r="M118" s="130"/>
      <c r="N118" s="130"/>
      <c r="O118" s="130"/>
      <c r="P118" s="130"/>
      <c r="Q118" s="130"/>
      <c r="R118" s="31"/>
    </row>
    <row r="119" spans="1:18">
      <c r="A119" s="32"/>
      <c r="B119" s="33"/>
      <c r="C119" s="33"/>
      <c r="D119" s="33"/>
      <c r="E119" s="33"/>
      <c r="F119" s="33"/>
      <c r="G119" s="33"/>
      <c r="H119" s="33"/>
      <c r="I119" s="31"/>
      <c r="J119" s="62"/>
      <c r="K119" s="130"/>
      <c r="L119" s="130"/>
      <c r="M119" s="130"/>
      <c r="N119" s="130"/>
      <c r="O119" s="130"/>
      <c r="P119" s="130"/>
      <c r="Q119" s="130"/>
      <c r="R119" s="31"/>
    </row>
    <row r="120" spans="1:18">
      <c r="A120" s="32"/>
      <c r="B120" s="33"/>
      <c r="C120" s="33"/>
      <c r="D120" s="33"/>
      <c r="E120" s="33"/>
      <c r="F120" s="33"/>
      <c r="G120" s="33"/>
      <c r="H120" s="33"/>
      <c r="I120" s="31"/>
      <c r="J120" s="62"/>
      <c r="K120" s="130"/>
      <c r="L120" s="130"/>
      <c r="M120" s="130"/>
      <c r="N120" s="130"/>
      <c r="O120" s="130"/>
      <c r="P120" s="130"/>
      <c r="Q120" s="130"/>
      <c r="R120" s="31"/>
    </row>
    <row r="121" spans="1:18">
      <c r="A121" s="62"/>
      <c r="B121" s="33"/>
      <c r="C121" s="33"/>
      <c r="D121" s="33"/>
      <c r="E121" s="33"/>
      <c r="F121" s="33"/>
      <c r="G121" s="33"/>
      <c r="H121" s="33"/>
      <c r="J121" s="62"/>
      <c r="K121" s="130"/>
      <c r="L121" s="130"/>
      <c r="M121" s="130"/>
      <c r="N121" s="130"/>
      <c r="O121" s="130"/>
      <c r="P121" s="130"/>
      <c r="Q121" s="130"/>
    </row>
    <row r="122" spans="1:18">
      <c r="A122" s="62"/>
      <c r="B122" s="33"/>
      <c r="C122" s="33"/>
      <c r="D122" s="33"/>
      <c r="E122" s="33"/>
      <c r="F122" s="33"/>
      <c r="G122" s="33"/>
      <c r="H122" s="33"/>
      <c r="J122" s="62"/>
      <c r="K122" s="130"/>
      <c r="L122" s="130"/>
      <c r="M122" s="130"/>
      <c r="N122" s="130"/>
      <c r="O122" s="130"/>
      <c r="P122" s="130"/>
      <c r="Q122" s="130"/>
    </row>
    <row r="123" spans="1:18">
      <c r="A123" s="62"/>
      <c r="B123" s="33"/>
      <c r="C123" s="33"/>
      <c r="D123" s="33"/>
      <c r="E123" s="33"/>
      <c r="F123" s="33"/>
      <c r="G123" s="33"/>
      <c r="H123" s="33"/>
      <c r="J123" s="62"/>
      <c r="K123" s="130"/>
      <c r="L123" s="130"/>
      <c r="M123" s="130"/>
      <c r="N123" s="130"/>
      <c r="O123" s="130"/>
      <c r="P123" s="130"/>
      <c r="Q123" s="130"/>
    </row>
    <row r="124" spans="1:18">
      <c r="A124" s="62"/>
      <c r="B124" s="33"/>
      <c r="C124" s="33"/>
      <c r="D124" s="33"/>
      <c r="E124" s="33"/>
      <c r="F124" s="33"/>
      <c r="G124" s="33"/>
      <c r="H124" s="33"/>
      <c r="J124" s="62"/>
      <c r="K124" s="62"/>
      <c r="L124" s="62"/>
      <c r="M124" s="62"/>
      <c r="N124" s="62"/>
      <c r="O124" s="62"/>
      <c r="P124" s="62"/>
      <c r="Q124" s="62"/>
    </row>
    <row r="125" spans="1:18">
      <c r="A125" s="62"/>
      <c r="B125" s="33"/>
      <c r="C125" s="33"/>
      <c r="D125" s="33"/>
      <c r="E125" s="33"/>
      <c r="F125" s="33"/>
      <c r="G125" s="33"/>
      <c r="H125" s="33"/>
      <c r="J125" s="62"/>
      <c r="K125" s="62"/>
      <c r="L125" s="62"/>
      <c r="M125" s="62"/>
      <c r="N125" s="62"/>
      <c r="O125" s="62"/>
      <c r="P125" s="62"/>
      <c r="Q125" s="62"/>
    </row>
    <row r="126" spans="1:18">
      <c r="A126" s="62"/>
      <c r="B126" s="33"/>
      <c r="C126" s="33"/>
      <c r="D126" s="33"/>
      <c r="E126" s="33"/>
      <c r="F126" s="33"/>
      <c r="G126" s="33"/>
      <c r="H126" s="33"/>
      <c r="J126" s="62"/>
      <c r="K126" s="62"/>
      <c r="L126" s="62"/>
      <c r="M126" s="62"/>
      <c r="N126" s="62"/>
      <c r="O126" s="62"/>
      <c r="P126" s="62"/>
      <c r="Q126" s="62"/>
    </row>
    <row r="127" spans="1:18">
      <c r="A127" s="62"/>
      <c r="B127" s="33"/>
      <c r="C127" s="33"/>
      <c r="D127" s="33"/>
      <c r="E127" s="33"/>
      <c r="F127" s="33"/>
      <c r="G127" s="33"/>
      <c r="H127" s="33"/>
      <c r="J127" s="62"/>
      <c r="K127" s="62"/>
      <c r="L127" s="62"/>
      <c r="M127" s="62"/>
      <c r="N127" s="62"/>
      <c r="O127" s="62"/>
      <c r="P127" s="62"/>
      <c r="Q127" s="62"/>
    </row>
    <row r="128" spans="1:18">
      <c r="A128" s="62"/>
      <c r="B128" s="33"/>
      <c r="C128" s="33"/>
      <c r="D128" s="33"/>
      <c r="E128" s="33"/>
      <c r="F128" s="33"/>
      <c r="G128" s="33"/>
      <c r="H128" s="33"/>
      <c r="J128" s="62"/>
      <c r="K128" s="62"/>
      <c r="L128" s="62"/>
      <c r="M128" s="62"/>
      <c r="N128" s="62"/>
      <c r="O128" s="62"/>
      <c r="P128" s="62"/>
      <c r="Q128" s="62"/>
    </row>
    <row r="129" spans="1:17">
      <c r="A129" s="62"/>
      <c r="B129" s="33"/>
      <c r="C129" s="33"/>
      <c r="D129" s="33"/>
      <c r="E129" s="33"/>
      <c r="F129" s="33"/>
      <c r="G129" s="33"/>
      <c r="H129" s="33"/>
      <c r="J129" s="62"/>
      <c r="K129" s="62"/>
      <c r="L129" s="62"/>
      <c r="M129" s="62"/>
      <c r="N129" s="62"/>
      <c r="O129" s="62"/>
      <c r="P129" s="62"/>
      <c r="Q129" s="62"/>
    </row>
    <row r="130" spans="1:17">
      <c r="A130" s="62"/>
      <c r="B130" s="33"/>
      <c r="C130" s="33"/>
      <c r="D130" s="33"/>
      <c r="E130" s="33"/>
      <c r="F130" s="33"/>
      <c r="G130" s="33"/>
      <c r="H130" s="33"/>
      <c r="J130" s="62"/>
      <c r="K130" s="62"/>
      <c r="L130" s="62"/>
      <c r="M130" s="62"/>
      <c r="N130" s="62"/>
      <c r="O130" s="62"/>
      <c r="P130" s="62"/>
      <c r="Q130" s="62"/>
    </row>
    <row r="131" spans="1:17">
      <c r="A131" s="62"/>
      <c r="B131" s="33"/>
      <c r="C131" s="33"/>
      <c r="D131" s="33"/>
      <c r="E131" s="33"/>
      <c r="F131" s="33"/>
      <c r="G131" s="33"/>
      <c r="H131" s="33"/>
      <c r="J131" s="62"/>
      <c r="K131" s="62"/>
      <c r="L131" s="62"/>
      <c r="M131" s="62"/>
      <c r="N131" s="62"/>
      <c r="O131" s="62"/>
      <c r="P131" s="62"/>
      <c r="Q131" s="62"/>
    </row>
    <row r="132" spans="1:17">
      <c r="A132" s="62"/>
      <c r="B132" s="33"/>
      <c r="C132" s="33"/>
      <c r="D132" s="33"/>
      <c r="E132" s="33"/>
      <c r="F132" s="33"/>
      <c r="G132" s="33"/>
      <c r="H132" s="33"/>
      <c r="J132" s="62"/>
      <c r="K132" s="62"/>
      <c r="L132" s="62"/>
      <c r="M132" s="62"/>
      <c r="N132" s="62"/>
      <c r="O132" s="62"/>
      <c r="P132" s="62"/>
      <c r="Q132" s="62"/>
    </row>
    <row r="133" spans="1:17">
      <c r="A133" s="62"/>
      <c r="B133" s="33"/>
      <c r="C133" s="33"/>
      <c r="D133" s="33"/>
      <c r="E133" s="33"/>
      <c r="F133" s="33"/>
      <c r="G133" s="33"/>
      <c r="H133" s="33"/>
      <c r="J133" s="62"/>
      <c r="K133" s="62"/>
      <c r="L133" s="62"/>
      <c r="M133" s="62"/>
      <c r="N133" s="62"/>
      <c r="O133" s="62"/>
      <c r="P133" s="62"/>
      <c r="Q133" s="62"/>
    </row>
    <row r="134" spans="1:17">
      <c r="A134" s="62"/>
      <c r="B134" s="33"/>
      <c r="C134" s="33"/>
      <c r="D134" s="33"/>
      <c r="E134" s="33"/>
      <c r="F134" s="33"/>
      <c r="G134" s="33"/>
      <c r="H134" s="33"/>
      <c r="J134" s="62"/>
      <c r="K134" s="62"/>
      <c r="L134" s="62"/>
      <c r="M134" s="62"/>
      <c r="N134" s="62"/>
      <c r="O134" s="62"/>
      <c r="P134" s="62"/>
      <c r="Q134" s="62"/>
    </row>
    <row r="135" spans="1:17">
      <c r="A135" s="62"/>
      <c r="B135" s="33"/>
      <c r="C135" s="33"/>
      <c r="D135" s="33"/>
      <c r="E135" s="33"/>
      <c r="F135" s="33"/>
      <c r="G135" s="33"/>
      <c r="H135" s="33"/>
      <c r="J135" s="62"/>
      <c r="K135" s="62"/>
      <c r="L135" s="62"/>
      <c r="M135" s="62"/>
      <c r="N135" s="62"/>
      <c r="O135" s="62"/>
      <c r="P135" s="62"/>
      <c r="Q135" s="62"/>
    </row>
    <row r="136" spans="1:17">
      <c r="A136" s="62"/>
      <c r="B136" s="33"/>
      <c r="C136" s="33"/>
      <c r="D136" s="33"/>
      <c r="E136" s="33"/>
      <c r="F136" s="33"/>
      <c r="G136" s="33"/>
      <c r="H136" s="33"/>
      <c r="J136" s="62"/>
      <c r="K136" s="62"/>
      <c r="L136" s="62"/>
      <c r="M136" s="62"/>
      <c r="N136" s="62"/>
      <c r="O136" s="62"/>
      <c r="P136" s="62"/>
      <c r="Q136" s="62"/>
    </row>
    <row r="137" spans="1:17">
      <c r="A137" s="62"/>
      <c r="B137" s="33"/>
      <c r="C137" s="33"/>
      <c r="D137" s="33"/>
      <c r="E137" s="33"/>
      <c r="F137" s="33"/>
      <c r="G137" s="33"/>
      <c r="H137" s="33"/>
      <c r="J137" s="62"/>
      <c r="K137" s="62"/>
      <c r="L137" s="62"/>
      <c r="M137" s="62"/>
      <c r="N137" s="62"/>
      <c r="O137" s="62"/>
      <c r="P137" s="62"/>
      <c r="Q137" s="62"/>
    </row>
    <row r="138" spans="1:17">
      <c r="A138" s="62"/>
      <c r="B138" s="33"/>
      <c r="C138" s="33"/>
      <c r="D138" s="33"/>
      <c r="E138" s="33"/>
      <c r="F138" s="33"/>
      <c r="G138" s="33"/>
      <c r="H138" s="33"/>
      <c r="J138" s="62"/>
      <c r="K138" s="62"/>
      <c r="L138" s="62"/>
      <c r="M138" s="62"/>
      <c r="N138" s="62"/>
      <c r="O138" s="62"/>
      <c r="P138" s="62"/>
      <c r="Q138" s="62"/>
    </row>
    <row r="139" spans="1:17">
      <c r="A139" s="62"/>
      <c r="B139" s="33"/>
      <c r="C139" s="33"/>
      <c r="D139" s="33"/>
      <c r="E139" s="33"/>
      <c r="F139" s="33"/>
      <c r="G139" s="33"/>
      <c r="H139" s="33"/>
      <c r="J139" s="62"/>
      <c r="K139" s="62"/>
      <c r="L139" s="62"/>
      <c r="M139" s="62"/>
      <c r="N139" s="62"/>
      <c r="O139" s="62"/>
      <c r="P139" s="62"/>
      <c r="Q139" s="62"/>
    </row>
    <row r="140" spans="1:17">
      <c r="A140" s="62"/>
      <c r="B140" s="33"/>
      <c r="C140" s="33"/>
      <c r="D140" s="33"/>
      <c r="E140" s="33"/>
      <c r="F140" s="33"/>
      <c r="G140" s="33"/>
      <c r="H140" s="33"/>
      <c r="J140" s="62"/>
      <c r="K140" s="62"/>
      <c r="L140" s="62"/>
      <c r="M140" s="62"/>
      <c r="N140" s="62"/>
      <c r="O140" s="62"/>
      <c r="P140" s="62"/>
      <c r="Q140" s="62"/>
    </row>
    <row r="141" spans="1:17">
      <c r="A141" s="62"/>
      <c r="B141" s="33"/>
      <c r="C141" s="33"/>
      <c r="D141" s="33"/>
      <c r="E141" s="33"/>
      <c r="F141" s="33"/>
      <c r="G141" s="33"/>
      <c r="H141" s="33"/>
      <c r="J141" s="62"/>
      <c r="K141" s="62"/>
      <c r="L141" s="62"/>
      <c r="M141" s="62"/>
      <c r="N141" s="62"/>
      <c r="O141" s="62"/>
      <c r="P141" s="62"/>
      <c r="Q141" s="62"/>
    </row>
    <row r="142" spans="1:17">
      <c r="A142" s="62"/>
      <c r="B142" s="33"/>
      <c r="C142" s="33"/>
      <c r="D142" s="33"/>
      <c r="E142" s="33"/>
      <c r="F142" s="33"/>
      <c r="G142" s="33"/>
      <c r="H142" s="33"/>
      <c r="J142" s="62"/>
      <c r="K142" s="62"/>
      <c r="L142" s="62"/>
      <c r="M142" s="62"/>
      <c r="N142" s="62"/>
      <c r="O142" s="62"/>
      <c r="P142" s="62"/>
      <c r="Q142" s="62"/>
    </row>
    <row r="143" spans="1:17">
      <c r="A143" s="62"/>
      <c r="B143" s="33"/>
      <c r="C143" s="33"/>
      <c r="D143" s="33"/>
      <c r="E143" s="33"/>
      <c r="F143" s="33"/>
      <c r="G143" s="33"/>
      <c r="H143" s="33"/>
      <c r="J143" s="62"/>
      <c r="K143" s="62"/>
      <c r="L143" s="62"/>
      <c r="M143" s="62"/>
      <c r="N143" s="62"/>
      <c r="O143" s="62"/>
      <c r="P143" s="62"/>
      <c r="Q143" s="62"/>
    </row>
    <row r="144" spans="1:17">
      <c r="A144" s="62"/>
      <c r="B144" s="33"/>
      <c r="C144" s="33"/>
      <c r="D144" s="33"/>
      <c r="E144" s="33"/>
      <c r="F144" s="33"/>
      <c r="G144" s="33"/>
      <c r="H144" s="33"/>
      <c r="J144" s="62"/>
      <c r="K144" s="62"/>
      <c r="L144" s="62"/>
      <c r="M144" s="62"/>
      <c r="N144" s="62"/>
      <c r="O144" s="62"/>
      <c r="P144" s="62"/>
      <c r="Q144" s="62"/>
    </row>
    <row r="145" spans="1:17">
      <c r="A145" s="62"/>
      <c r="B145" s="33"/>
      <c r="C145" s="33"/>
      <c r="D145" s="33"/>
      <c r="E145" s="33"/>
      <c r="F145" s="33"/>
      <c r="G145" s="33"/>
      <c r="H145" s="33"/>
      <c r="J145" s="62"/>
      <c r="K145" s="62"/>
      <c r="L145" s="62"/>
      <c r="M145" s="62"/>
      <c r="N145" s="62"/>
      <c r="O145" s="62"/>
      <c r="P145" s="62"/>
      <c r="Q145" s="62"/>
    </row>
    <row r="146" spans="1:17">
      <c r="A146" s="62"/>
      <c r="B146" s="33"/>
      <c r="C146" s="33"/>
      <c r="D146" s="33"/>
      <c r="E146" s="33"/>
      <c r="F146" s="33"/>
      <c r="G146" s="33"/>
      <c r="H146" s="33"/>
      <c r="J146" s="62"/>
      <c r="K146" s="62"/>
      <c r="L146" s="62"/>
      <c r="M146" s="62"/>
      <c r="N146" s="62"/>
      <c r="O146" s="62"/>
      <c r="P146" s="62"/>
      <c r="Q146" s="62"/>
    </row>
    <row r="147" spans="1:17">
      <c r="A147" s="62"/>
      <c r="B147" s="33"/>
      <c r="C147" s="33"/>
      <c r="D147" s="33"/>
      <c r="E147" s="33"/>
      <c r="F147" s="33"/>
      <c r="G147" s="33"/>
      <c r="H147" s="33"/>
      <c r="J147" s="62"/>
      <c r="K147" s="62"/>
      <c r="L147" s="62"/>
      <c r="M147" s="62"/>
      <c r="N147" s="62"/>
      <c r="O147" s="62"/>
      <c r="P147" s="62"/>
      <c r="Q147" s="62"/>
    </row>
    <row r="148" spans="1:17">
      <c r="A148" s="62"/>
      <c r="B148" s="33"/>
      <c r="C148" s="33"/>
      <c r="D148" s="33"/>
      <c r="E148" s="33"/>
      <c r="F148" s="33"/>
      <c r="G148" s="33"/>
      <c r="H148" s="33"/>
      <c r="J148" s="62"/>
      <c r="K148" s="62"/>
      <c r="L148" s="62"/>
      <c r="M148" s="62"/>
      <c r="N148" s="62"/>
      <c r="O148" s="62"/>
      <c r="P148" s="62"/>
      <c r="Q148" s="62"/>
    </row>
    <row r="149" spans="1:17">
      <c r="A149" s="62"/>
      <c r="B149" s="33"/>
      <c r="C149" s="33"/>
      <c r="D149" s="33"/>
      <c r="E149" s="33"/>
      <c r="F149" s="33"/>
      <c r="G149" s="33"/>
      <c r="H149" s="33"/>
      <c r="J149" s="62"/>
      <c r="K149" s="62"/>
      <c r="L149" s="62"/>
      <c r="M149" s="62"/>
      <c r="N149" s="62"/>
      <c r="O149" s="62"/>
      <c r="P149" s="62"/>
      <c r="Q149" s="62"/>
    </row>
    <row r="150" spans="1:17">
      <c r="A150" s="62"/>
      <c r="B150" s="33"/>
      <c r="C150" s="33"/>
      <c r="D150" s="33"/>
      <c r="E150" s="33"/>
      <c r="F150" s="33"/>
      <c r="G150" s="33"/>
      <c r="H150" s="33"/>
      <c r="J150" s="62"/>
      <c r="K150" s="62"/>
      <c r="L150" s="62"/>
      <c r="M150" s="62"/>
      <c r="N150" s="62"/>
      <c r="O150" s="62"/>
      <c r="P150" s="62"/>
      <c r="Q150" s="62"/>
    </row>
    <row r="151" spans="1:17">
      <c r="A151" s="62"/>
      <c r="B151" s="33"/>
      <c r="C151" s="33"/>
      <c r="D151" s="33"/>
      <c r="E151" s="33"/>
      <c r="F151" s="33"/>
      <c r="G151" s="33"/>
      <c r="H151" s="33"/>
      <c r="J151" s="62"/>
      <c r="K151" s="62"/>
      <c r="L151" s="62"/>
      <c r="M151" s="62"/>
      <c r="N151" s="62"/>
      <c r="O151" s="62"/>
      <c r="P151" s="62"/>
      <c r="Q151" s="62"/>
    </row>
    <row r="152" spans="1:17">
      <c r="A152" s="62"/>
      <c r="B152" s="33"/>
      <c r="C152" s="33"/>
      <c r="D152" s="33"/>
      <c r="E152" s="33"/>
      <c r="F152" s="33"/>
      <c r="G152" s="33"/>
      <c r="H152" s="33"/>
      <c r="J152" s="62"/>
      <c r="K152" s="62"/>
      <c r="L152" s="62"/>
      <c r="M152" s="62"/>
      <c r="N152" s="62"/>
      <c r="O152" s="62"/>
      <c r="P152" s="62"/>
      <c r="Q152" s="62"/>
    </row>
    <row r="153" spans="1:17">
      <c r="A153" s="62"/>
      <c r="B153" s="33"/>
      <c r="C153" s="33"/>
      <c r="D153" s="33"/>
      <c r="E153" s="33"/>
      <c r="F153" s="33"/>
      <c r="G153" s="33"/>
      <c r="H153" s="33"/>
      <c r="J153" s="62"/>
      <c r="K153" s="62"/>
      <c r="L153" s="62"/>
      <c r="M153" s="62"/>
      <c r="N153" s="62"/>
      <c r="O153" s="62"/>
      <c r="P153" s="62"/>
      <c r="Q153" s="62"/>
    </row>
    <row r="154" spans="1:17">
      <c r="A154" s="62"/>
      <c r="B154" s="33"/>
      <c r="C154" s="33"/>
      <c r="D154" s="33"/>
      <c r="E154" s="33"/>
      <c r="F154" s="33"/>
      <c r="G154" s="33"/>
      <c r="H154" s="33"/>
      <c r="J154" s="62"/>
      <c r="K154" s="62"/>
      <c r="L154" s="62"/>
      <c r="M154" s="62"/>
      <c r="N154" s="62"/>
      <c r="O154" s="62"/>
      <c r="P154" s="62"/>
      <c r="Q154" s="62"/>
    </row>
    <row r="155" spans="1:17">
      <c r="A155" s="62"/>
      <c r="B155" s="33"/>
      <c r="C155" s="33"/>
      <c r="D155" s="33"/>
      <c r="E155" s="33"/>
      <c r="F155" s="33"/>
      <c r="G155" s="33"/>
      <c r="H155" s="33"/>
      <c r="J155" s="62"/>
      <c r="K155" s="62"/>
      <c r="L155" s="62"/>
      <c r="M155" s="62"/>
      <c r="N155" s="62"/>
      <c r="O155" s="62"/>
      <c r="P155" s="62"/>
      <c r="Q155" s="62"/>
    </row>
    <row r="156" spans="1:17">
      <c r="A156" s="62"/>
      <c r="B156" s="33"/>
      <c r="C156" s="33"/>
      <c r="D156" s="33"/>
      <c r="E156" s="33"/>
      <c r="F156" s="33"/>
      <c r="G156" s="33"/>
      <c r="H156" s="33"/>
      <c r="J156" s="62"/>
      <c r="K156" s="62"/>
      <c r="L156" s="62"/>
      <c r="M156" s="62"/>
      <c r="N156" s="62"/>
      <c r="O156" s="62"/>
      <c r="P156" s="62"/>
      <c r="Q156" s="62"/>
    </row>
    <row r="157" spans="1:17">
      <c r="A157" s="62"/>
      <c r="B157" s="33"/>
      <c r="C157" s="33"/>
      <c r="D157" s="33"/>
      <c r="E157" s="33"/>
      <c r="F157" s="33"/>
      <c r="G157" s="33"/>
      <c r="H157" s="33"/>
      <c r="J157" s="62"/>
      <c r="K157" s="62"/>
      <c r="L157" s="62"/>
      <c r="M157" s="62"/>
      <c r="N157" s="62"/>
      <c r="O157" s="62"/>
      <c r="P157" s="62"/>
      <c r="Q157" s="62"/>
    </row>
    <row r="158" spans="1:17">
      <c r="A158" s="62"/>
      <c r="B158" s="33"/>
      <c r="C158" s="33"/>
      <c r="D158" s="33"/>
      <c r="E158" s="33"/>
      <c r="F158" s="33"/>
      <c r="G158" s="33"/>
      <c r="H158" s="33"/>
      <c r="J158" s="62"/>
      <c r="K158" s="62"/>
      <c r="L158" s="62"/>
      <c r="M158" s="62"/>
      <c r="N158" s="62"/>
      <c r="O158" s="62"/>
      <c r="P158" s="62"/>
      <c r="Q158" s="62"/>
    </row>
    <row r="159" spans="1:17">
      <c r="A159" s="62"/>
      <c r="B159" s="33"/>
      <c r="C159" s="33"/>
      <c r="D159" s="33"/>
      <c r="E159" s="33"/>
      <c r="F159" s="33"/>
      <c r="G159" s="33"/>
      <c r="H159" s="33"/>
      <c r="J159" s="62"/>
      <c r="K159" s="62"/>
      <c r="L159" s="62"/>
      <c r="M159" s="62"/>
      <c r="N159" s="62"/>
      <c r="O159" s="62"/>
      <c r="P159" s="62"/>
      <c r="Q159" s="62"/>
    </row>
    <row r="160" spans="1:17">
      <c r="A160" s="62"/>
      <c r="B160" s="33"/>
      <c r="C160" s="33"/>
      <c r="D160" s="33"/>
      <c r="E160" s="33"/>
      <c r="F160" s="33"/>
      <c r="G160" s="33"/>
      <c r="H160" s="33"/>
      <c r="J160" s="62"/>
      <c r="K160" s="62"/>
      <c r="L160" s="62"/>
      <c r="M160" s="62"/>
      <c r="N160" s="62"/>
      <c r="O160" s="62"/>
      <c r="P160" s="62"/>
      <c r="Q160" s="62"/>
    </row>
    <row r="161" spans="1:17">
      <c r="A161" s="62"/>
      <c r="B161" s="33"/>
      <c r="C161" s="33"/>
      <c r="D161" s="33"/>
      <c r="E161" s="33"/>
      <c r="F161" s="33"/>
      <c r="G161" s="33"/>
      <c r="H161" s="33"/>
      <c r="J161" s="62"/>
      <c r="K161" s="62"/>
      <c r="L161" s="62"/>
      <c r="M161" s="62"/>
      <c r="N161" s="62"/>
      <c r="O161" s="62"/>
      <c r="P161" s="62"/>
      <c r="Q161" s="62"/>
    </row>
    <row r="162" spans="1:17">
      <c r="A162" s="62"/>
      <c r="B162" s="33"/>
      <c r="C162" s="33"/>
      <c r="D162" s="33"/>
      <c r="E162" s="33"/>
      <c r="F162" s="33"/>
      <c r="G162" s="33"/>
      <c r="H162" s="33"/>
      <c r="J162" s="62"/>
      <c r="K162" s="62"/>
      <c r="L162" s="62"/>
      <c r="M162" s="62"/>
      <c r="N162" s="62"/>
      <c r="O162" s="62"/>
      <c r="P162" s="62"/>
      <c r="Q162" s="62"/>
    </row>
    <row r="163" spans="1:17">
      <c r="A163" s="62"/>
      <c r="B163" s="33"/>
      <c r="C163" s="33"/>
      <c r="D163" s="33"/>
      <c r="E163" s="33"/>
      <c r="F163" s="33"/>
      <c r="G163" s="33"/>
      <c r="H163" s="33"/>
      <c r="J163" s="62"/>
      <c r="K163" s="62"/>
      <c r="L163" s="62"/>
      <c r="M163" s="62"/>
      <c r="N163" s="62"/>
      <c r="O163" s="62"/>
      <c r="P163" s="62"/>
      <c r="Q163" s="62"/>
    </row>
    <row r="164" spans="1:17">
      <c r="A164" s="62"/>
      <c r="B164" s="33"/>
      <c r="C164" s="33"/>
      <c r="D164" s="33"/>
      <c r="E164" s="33"/>
      <c r="F164" s="33"/>
      <c r="G164" s="33"/>
      <c r="H164" s="33"/>
      <c r="J164" s="62"/>
      <c r="K164" s="62"/>
      <c r="L164" s="62"/>
      <c r="M164" s="62"/>
      <c r="N164" s="62"/>
      <c r="O164" s="62"/>
      <c r="P164" s="62"/>
      <c r="Q164" s="62"/>
    </row>
    <row r="165" spans="1:17">
      <c r="A165" s="62"/>
      <c r="B165" s="33"/>
      <c r="C165" s="33"/>
      <c r="D165" s="33"/>
      <c r="E165" s="33"/>
      <c r="F165" s="33"/>
      <c r="G165" s="33"/>
      <c r="H165" s="33"/>
      <c r="J165" s="62"/>
      <c r="K165" s="62"/>
      <c r="L165" s="62"/>
      <c r="M165" s="62"/>
      <c r="N165" s="62"/>
      <c r="O165" s="62"/>
      <c r="P165" s="62"/>
      <c r="Q165" s="62"/>
    </row>
    <row r="166" spans="1:17">
      <c r="A166" s="62"/>
      <c r="B166" s="33"/>
      <c r="C166" s="33"/>
      <c r="D166" s="33"/>
      <c r="E166" s="33"/>
      <c r="F166" s="33"/>
      <c r="G166" s="33"/>
      <c r="H166" s="33"/>
      <c r="J166" s="62"/>
      <c r="K166" s="62"/>
      <c r="L166" s="62"/>
      <c r="M166" s="62"/>
      <c r="N166" s="62"/>
      <c r="O166" s="62"/>
      <c r="P166" s="62"/>
      <c r="Q166" s="62"/>
    </row>
    <row r="167" spans="1:17">
      <c r="A167" s="62"/>
      <c r="B167" s="33"/>
      <c r="C167" s="33"/>
      <c r="D167" s="33"/>
      <c r="E167" s="33"/>
      <c r="F167" s="33"/>
      <c r="G167" s="33"/>
      <c r="H167" s="33"/>
      <c r="J167" s="62"/>
      <c r="K167" s="62"/>
      <c r="L167" s="62"/>
      <c r="M167" s="62"/>
      <c r="N167" s="62"/>
      <c r="O167" s="62"/>
      <c r="P167" s="62"/>
      <c r="Q167" s="62"/>
    </row>
    <row r="168" spans="1:17">
      <c r="A168" s="62"/>
      <c r="B168" s="33"/>
      <c r="C168" s="33"/>
      <c r="D168" s="33"/>
      <c r="E168" s="33"/>
      <c r="F168" s="33"/>
      <c r="G168" s="33"/>
      <c r="H168" s="33"/>
      <c r="J168" s="62"/>
      <c r="K168" s="62"/>
      <c r="L168" s="62"/>
      <c r="M168" s="62"/>
      <c r="N168" s="62"/>
      <c r="O168" s="62"/>
      <c r="P168" s="62"/>
      <c r="Q168" s="62"/>
    </row>
    <row r="169" spans="1:17">
      <c r="A169" s="62"/>
      <c r="B169" s="33"/>
      <c r="C169" s="33"/>
      <c r="D169" s="33"/>
      <c r="E169" s="33"/>
      <c r="F169" s="33"/>
      <c r="G169" s="33"/>
      <c r="H169" s="33"/>
      <c r="J169" s="62"/>
      <c r="K169" s="62"/>
      <c r="L169" s="62"/>
      <c r="M169" s="62"/>
      <c r="N169" s="62"/>
      <c r="O169" s="62"/>
      <c r="P169" s="62"/>
      <c r="Q169" s="62"/>
    </row>
    <row r="170" spans="1:17">
      <c r="A170" s="62"/>
      <c r="B170" s="33"/>
      <c r="C170" s="33"/>
      <c r="D170" s="33"/>
      <c r="E170" s="33"/>
      <c r="F170" s="33"/>
      <c r="G170" s="33"/>
      <c r="H170" s="33"/>
      <c r="J170" s="62"/>
      <c r="K170" s="62"/>
      <c r="L170" s="62"/>
      <c r="M170" s="62"/>
      <c r="N170" s="62"/>
      <c r="O170" s="62"/>
      <c r="P170" s="62"/>
      <c r="Q170" s="62"/>
    </row>
    <row r="171" spans="1:17">
      <c r="A171" s="62"/>
      <c r="B171" s="33"/>
      <c r="C171" s="33"/>
      <c r="D171" s="33"/>
      <c r="E171" s="33"/>
      <c r="F171" s="33"/>
      <c r="G171" s="33"/>
      <c r="H171" s="33"/>
      <c r="J171" s="62"/>
      <c r="K171" s="62"/>
      <c r="L171" s="62"/>
      <c r="M171" s="62"/>
      <c r="N171" s="62"/>
      <c r="O171" s="62"/>
      <c r="P171" s="62"/>
      <c r="Q171" s="62"/>
    </row>
    <row r="172" spans="1:17">
      <c r="A172" s="62"/>
      <c r="B172" s="33"/>
      <c r="C172" s="33"/>
      <c r="D172" s="33"/>
      <c r="E172" s="33"/>
      <c r="F172" s="33"/>
      <c r="G172" s="33"/>
      <c r="H172" s="33"/>
      <c r="J172" s="62"/>
      <c r="K172" s="62"/>
      <c r="L172" s="62"/>
      <c r="M172" s="62"/>
      <c r="N172" s="62"/>
      <c r="O172" s="62"/>
      <c r="P172" s="62"/>
      <c r="Q172" s="62"/>
    </row>
    <row r="173" spans="1:17">
      <c r="A173" s="62"/>
      <c r="B173" s="33"/>
      <c r="C173" s="33"/>
      <c r="D173" s="33"/>
      <c r="E173" s="33"/>
      <c r="F173" s="33"/>
      <c r="G173" s="33"/>
      <c r="H173" s="33"/>
      <c r="J173" s="62"/>
      <c r="K173" s="62"/>
      <c r="L173" s="62"/>
      <c r="M173" s="62"/>
      <c r="N173" s="62"/>
      <c r="O173" s="62"/>
      <c r="P173" s="62"/>
      <c r="Q173" s="62"/>
    </row>
    <row r="174" spans="1:17">
      <c r="A174" s="62"/>
      <c r="B174" s="33"/>
      <c r="C174" s="33"/>
      <c r="D174" s="33"/>
      <c r="E174" s="33"/>
      <c r="F174" s="33"/>
      <c r="G174" s="33"/>
      <c r="H174" s="33"/>
      <c r="J174" s="62"/>
      <c r="K174" s="62"/>
      <c r="L174" s="62"/>
      <c r="M174" s="62"/>
      <c r="N174" s="62"/>
      <c r="O174" s="62"/>
      <c r="P174" s="62"/>
      <c r="Q174" s="62"/>
    </row>
    <row r="175" spans="1:17">
      <c r="A175" s="62"/>
      <c r="B175" s="33"/>
      <c r="C175" s="33"/>
      <c r="D175" s="33"/>
      <c r="E175" s="33"/>
      <c r="F175" s="33"/>
      <c r="G175" s="33"/>
      <c r="H175" s="33"/>
      <c r="J175" s="62"/>
      <c r="K175" s="62"/>
      <c r="L175" s="62"/>
      <c r="M175" s="62"/>
      <c r="N175" s="62"/>
      <c r="O175" s="62"/>
      <c r="P175" s="62"/>
      <c r="Q175" s="62"/>
    </row>
    <row r="176" spans="1:17">
      <c r="A176" s="62"/>
      <c r="B176" s="33"/>
      <c r="C176" s="33"/>
      <c r="D176" s="33"/>
      <c r="E176" s="33"/>
      <c r="F176" s="33"/>
      <c r="G176" s="33"/>
      <c r="H176" s="33"/>
      <c r="J176" s="62"/>
      <c r="K176" s="62"/>
      <c r="L176" s="62"/>
      <c r="M176" s="62"/>
      <c r="N176" s="62"/>
      <c r="O176" s="62"/>
      <c r="P176" s="62"/>
      <c r="Q176" s="62"/>
    </row>
    <row r="177" spans="1:17">
      <c r="A177" s="62"/>
      <c r="B177" s="33"/>
      <c r="C177" s="33"/>
      <c r="D177" s="33"/>
      <c r="E177" s="33"/>
      <c r="F177" s="33"/>
      <c r="G177" s="33"/>
      <c r="H177" s="33"/>
      <c r="J177" s="62"/>
      <c r="K177" s="62"/>
      <c r="L177" s="62"/>
      <c r="M177" s="62"/>
      <c r="N177" s="62"/>
      <c r="O177" s="62"/>
      <c r="P177" s="62"/>
      <c r="Q177" s="62"/>
    </row>
    <row r="178" spans="1:17">
      <c r="A178" s="62"/>
      <c r="B178" s="33"/>
      <c r="C178" s="33"/>
      <c r="D178" s="33"/>
      <c r="E178" s="33"/>
      <c r="F178" s="33"/>
      <c r="G178" s="33"/>
      <c r="H178" s="33"/>
      <c r="J178" s="62"/>
      <c r="K178" s="62"/>
      <c r="L178" s="62"/>
      <c r="M178" s="62"/>
      <c r="N178" s="62"/>
      <c r="O178" s="62"/>
      <c r="P178" s="62"/>
      <c r="Q178" s="62"/>
    </row>
    <row r="179" spans="1:17">
      <c r="A179" s="62"/>
      <c r="B179" s="33"/>
      <c r="C179" s="33"/>
      <c r="D179" s="33"/>
      <c r="E179" s="33"/>
      <c r="F179" s="33"/>
      <c r="G179" s="33"/>
      <c r="H179" s="33"/>
      <c r="J179" s="62"/>
      <c r="K179" s="62"/>
      <c r="L179" s="62"/>
      <c r="M179" s="62"/>
      <c r="N179" s="62"/>
      <c r="O179" s="62"/>
      <c r="P179" s="62"/>
      <c r="Q179" s="62"/>
    </row>
    <row r="180" spans="1:17">
      <c r="A180" s="62"/>
      <c r="B180" s="33"/>
      <c r="C180" s="33"/>
      <c r="D180" s="33"/>
      <c r="E180" s="33"/>
      <c r="F180" s="33"/>
      <c r="G180" s="33"/>
      <c r="H180" s="33"/>
      <c r="J180" s="62"/>
      <c r="K180" s="62"/>
      <c r="L180" s="62"/>
      <c r="M180" s="62"/>
      <c r="N180" s="62"/>
      <c r="O180" s="62"/>
      <c r="P180" s="62"/>
      <c r="Q180" s="62"/>
    </row>
    <row r="181" spans="1:17">
      <c r="A181" s="62"/>
      <c r="B181" s="33"/>
      <c r="C181" s="33"/>
      <c r="D181" s="33"/>
      <c r="E181" s="33"/>
      <c r="F181" s="33"/>
      <c r="G181" s="33"/>
      <c r="H181" s="33"/>
      <c r="J181" s="62"/>
      <c r="K181" s="62"/>
      <c r="L181" s="62"/>
      <c r="M181" s="62"/>
      <c r="N181" s="62"/>
      <c r="O181" s="62"/>
      <c r="P181" s="62"/>
      <c r="Q181" s="62"/>
    </row>
    <row r="182" spans="1:17">
      <c r="A182" s="62"/>
      <c r="B182" s="33"/>
      <c r="C182" s="33"/>
      <c r="D182" s="33"/>
      <c r="E182" s="33"/>
      <c r="F182" s="33"/>
      <c r="G182" s="33"/>
      <c r="H182" s="33"/>
      <c r="J182" s="62"/>
      <c r="K182" s="62"/>
      <c r="L182" s="62"/>
      <c r="M182" s="62"/>
      <c r="N182" s="62"/>
      <c r="O182" s="62"/>
      <c r="P182" s="62"/>
      <c r="Q182" s="62"/>
    </row>
    <row r="183" spans="1:17">
      <c r="A183" s="62"/>
      <c r="B183" s="33"/>
      <c r="C183" s="33"/>
      <c r="D183" s="33"/>
      <c r="E183" s="33"/>
      <c r="F183" s="33"/>
      <c r="G183" s="33"/>
      <c r="H183" s="33"/>
      <c r="J183" s="62"/>
      <c r="K183" s="62"/>
      <c r="L183" s="62"/>
      <c r="M183" s="62"/>
      <c r="N183" s="62"/>
      <c r="O183" s="62"/>
      <c r="P183" s="62"/>
      <c r="Q183" s="62"/>
    </row>
    <row r="184" spans="1:17">
      <c r="A184" s="62"/>
      <c r="B184" s="33"/>
      <c r="C184" s="33"/>
      <c r="D184" s="33"/>
      <c r="E184" s="33"/>
      <c r="F184" s="33"/>
      <c r="G184" s="33"/>
      <c r="H184" s="33"/>
      <c r="J184" s="62"/>
      <c r="K184" s="62"/>
      <c r="L184" s="62"/>
      <c r="M184" s="62"/>
      <c r="N184" s="62"/>
      <c r="O184" s="62"/>
      <c r="P184" s="62"/>
      <c r="Q184" s="62"/>
    </row>
    <row r="185" spans="1:17">
      <c r="A185" s="62"/>
      <c r="B185" s="33"/>
      <c r="C185" s="33"/>
      <c r="D185" s="33"/>
      <c r="E185" s="33"/>
      <c r="F185" s="33"/>
      <c r="G185" s="33"/>
      <c r="H185" s="33"/>
      <c r="J185" s="62"/>
      <c r="K185" s="62"/>
      <c r="L185" s="62"/>
      <c r="M185" s="62"/>
      <c r="N185" s="62"/>
      <c r="O185" s="62"/>
      <c r="P185" s="62"/>
      <c r="Q185" s="62"/>
    </row>
    <row r="186" spans="1:17">
      <c r="A186" s="62"/>
      <c r="B186" s="62"/>
      <c r="C186" s="62"/>
      <c r="D186" s="62"/>
      <c r="E186" s="62"/>
      <c r="F186" s="62"/>
      <c r="G186" s="62"/>
      <c r="H186" s="62"/>
      <c r="J186" s="62"/>
      <c r="K186" s="62"/>
      <c r="L186" s="62"/>
      <c r="M186" s="62"/>
      <c r="N186" s="62"/>
      <c r="O186" s="62"/>
      <c r="P186" s="62"/>
      <c r="Q186" s="62"/>
    </row>
    <row r="187" spans="1:17">
      <c r="A187" s="62"/>
      <c r="B187" s="62"/>
      <c r="C187" s="62"/>
      <c r="D187" s="62"/>
      <c r="E187" s="62"/>
      <c r="F187" s="62"/>
      <c r="G187" s="62"/>
      <c r="H187" s="62"/>
      <c r="J187" s="62"/>
      <c r="K187" s="62"/>
      <c r="L187" s="62"/>
      <c r="M187" s="62"/>
      <c r="N187" s="62"/>
      <c r="O187" s="62"/>
      <c r="P187" s="62"/>
      <c r="Q187" s="62"/>
    </row>
    <row r="188" spans="1:17">
      <c r="A188" s="62"/>
      <c r="B188" s="62"/>
      <c r="C188" s="62"/>
      <c r="D188" s="62"/>
      <c r="E188" s="62"/>
      <c r="F188" s="62"/>
      <c r="G188" s="62"/>
      <c r="H188" s="62"/>
      <c r="J188" s="62"/>
      <c r="K188" s="62"/>
      <c r="L188" s="62"/>
      <c r="M188" s="62"/>
      <c r="N188" s="62"/>
      <c r="O188" s="62"/>
      <c r="P188" s="62"/>
      <c r="Q188" s="62"/>
    </row>
    <row r="189" spans="1:17">
      <c r="A189" s="62"/>
      <c r="B189" s="62"/>
      <c r="C189" s="62"/>
      <c r="D189" s="62"/>
      <c r="E189" s="62"/>
      <c r="F189" s="62"/>
      <c r="G189" s="62"/>
      <c r="H189" s="62"/>
      <c r="J189" s="62"/>
      <c r="K189" s="62"/>
      <c r="L189" s="62"/>
      <c r="M189" s="62"/>
      <c r="N189" s="62"/>
      <c r="O189" s="62"/>
      <c r="P189" s="62"/>
      <c r="Q189" s="62"/>
    </row>
    <row r="190" spans="1:17">
      <c r="A190" s="62"/>
      <c r="B190" s="62"/>
      <c r="C190" s="62"/>
      <c r="D190" s="62"/>
      <c r="E190" s="62"/>
      <c r="F190" s="62"/>
      <c r="G190" s="62"/>
      <c r="H190" s="62"/>
      <c r="J190" s="62"/>
      <c r="K190" s="62"/>
      <c r="L190" s="62"/>
      <c r="M190" s="62"/>
      <c r="N190" s="62"/>
      <c r="O190" s="62"/>
      <c r="P190" s="62"/>
      <c r="Q190" s="62"/>
    </row>
    <row r="191" spans="1:17">
      <c r="J191" s="62"/>
      <c r="K191" s="62"/>
      <c r="L191" s="62"/>
      <c r="M191" s="62"/>
      <c r="N191" s="62"/>
      <c r="O191" s="62"/>
      <c r="P191" s="62"/>
      <c r="Q191" s="62"/>
    </row>
    <row r="192" spans="1:17">
      <c r="J192" s="62"/>
      <c r="K192" s="62"/>
      <c r="L192" s="62"/>
      <c r="M192" s="62"/>
      <c r="N192" s="62"/>
      <c r="O192" s="62"/>
      <c r="P192" s="62"/>
      <c r="Q192" s="62"/>
    </row>
    <row r="193" spans="10:17">
      <c r="J193" s="62"/>
      <c r="K193" s="62"/>
      <c r="L193" s="62"/>
      <c r="M193" s="62"/>
      <c r="N193" s="62"/>
      <c r="O193" s="62"/>
      <c r="P193" s="62"/>
      <c r="Q193" s="62"/>
    </row>
    <row r="194" spans="10:17">
      <c r="J194" s="62"/>
      <c r="K194" s="62"/>
      <c r="L194" s="62"/>
      <c r="M194" s="62"/>
      <c r="N194" s="62"/>
      <c r="O194" s="62"/>
      <c r="P194" s="62"/>
      <c r="Q194" s="62"/>
    </row>
    <row r="195" spans="10:17">
      <c r="J195" s="62"/>
      <c r="K195" s="62"/>
      <c r="L195" s="62"/>
      <c r="M195" s="62"/>
      <c r="N195" s="62"/>
      <c r="O195" s="62"/>
      <c r="P195" s="62"/>
      <c r="Q195" s="62"/>
    </row>
    <row r="196" spans="10:17">
      <c r="J196" s="62"/>
      <c r="K196" s="62"/>
      <c r="L196" s="62"/>
      <c r="M196" s="62"/>
      <c r="N196" s="62"/>
      <c r="O196" s="62"/>
      <c r="P196" s="62"/>
      <c r="Q196" s="62"/>
    </row>
    <row r="197" spans="10:17">
      <c r="J197" s="62"/>
      <c r="K197" s="62"/>
      <c r="L197" s="62"/>
      <c r="M197" s="62"/>
      <c r="N197" s="62"/>
      <c r="O197" s="62"/>
      <c r="P197" s="62"/>
      <c r="Q197" s="62"/>
    </row>
    <row r="198" spans="10:17">
      <c r="J198" s="62"/>
      <c r="K198" s="62"/>
      <c r="L198" s="62"/>
      <c r="M198" s="62"/>
      <c r="N198" s="62"/>
      <c r="O198" s="62"/>
      <c r="P198" s="62"/>
      <c r="Q198" s="62"/>
    </row>
    <row r="199" spans="10:17">
      <c r="J199" s="62"/>
      <c r="K199" s="62"/>
      <c r="L199" s="62"/>
      <c r="M199" s="62"/>
      <c r="N199" s="62"/>
      <c r="O199" s="62"/>
      <c r="P199" s="62"/>
      <c r="Q199" s="62"/>
    </row>
    <row r="200" spans="10:17">
      <c r="J200" s="62"/>
      <c r="K200" s="62"/>
      <c r="L200" s="62"/>
      <c r="M200" s="62"/>
      <c r="N200" s="62"/>
      <c r="O200" s="62"/>
      <c r="P200" s="62"/>
      <c r="Q200" s="62"/>
    </row>
    <row r="201" spans="10:17">
      <c r="J201" s="62"/>
      <c r="K201" s="62"/>
      <c r="L201" s="62"/>
      <c r="M201" s="62"/>
      <c r="N201" s="62"/>
      <c r="O201" s="62"/>
      <c r="P201" s="62"/>
      <c r="Q201" s="62"/>
    </row>
    <row r="202" spans="10:17">
      <c r="J202" s="62"/>
      <c r="K202" s="62"/>
      <c r="L202" s="62"/>
      <c r="M202" s="62"/>
      <c r="N202" s="62"/>
      <c r="O202" s="62"/>
      <c r="P202" s="62"/>
      <c r="Q202" s="62"/>
    </row>
    <row r="203" spans="10:17">
      <c r="J203" s="62"/>
      <c r="K203" s="62"/>
      <c r="L203" s="62"/>
      <c r="M203" s="62"/>
      <c r="N203" s="62"/>
      <c r="O203" s="62"/>
      <c r="P203" s="62"/>
      <c r="Q203" s="62"/>
    </row>
    <row r="204" spans="10:17">
      <c r="J204" s="62"/>
      <c r="K204" s="62"/>
      <c r="L204" s="62"/>
      <c r="M204" s="62"/>
      <c r="N204" s="62"/>
      <c r="O204" s="62"/>
      <c r="P204" s="62"/>
      <c r="Q204" s="62"/>
    </row>
    <row r="205" spans="10:17">
      <c r="J205" s="62"/>
      <c r="K205" s="62"/>
      <c r="L205" s="62"/>
      <c r="M205" s="62"/>
      <c r="N205" s="62"/>
      <c r="O205" s="62"/>
      <c r="P205" s="62"/>
      <c r="Q205" s="62"/>
    </row>
    <row r="206" spans="10:17">
      <c r="J206" s="62"/>
      <c r="K206" s="62"/>
      <c r="L206" s="62"/>
      <c r="M206" s="62"/>
      <c r="N206" s="62"/>
      <c r="O206" s="62"/>
      <c r="P206" s="62"/>
      <c r="Q206" s="62"/>
    </row>
    <row r="207" spans="10:17">
      <c r="J207" s="62"/>
      <c r="K207" s="62"/>
      <c r="L207" s="62"/>
      <c r="M207" s="62"/>
      <c r="N207" s="62"/>
      <c r="O207" s="62"/>
      <c r="P207" s="62"/>
      <c r="Q207" s="62"/>
    </row>
    <row r="208" spans="10:17">
      <c r="J208" s="62"/>
      <c r="K208" s="62"/>
      <c r="L208" s="62"/>
      <c r="M208" s="62"/>
      <c r="N208" s="62"/>
      <c r="O208" s="62"/>
      <c r="P208" s="62"/>
      <c r="Q208" s="62"/>
    </row>
    <row r="209" spans="10:17">
      <c r="J209" s="62"/>
      <c r="K209" s="62"/>
      <c r="L209" s="62"/>
      <c r="M209" s="62"/>
      <c r="N209" s="62"/>
      <c r="O209" s="62"/>
      <c r="P209" s="62"/>
      <c r="Q209" s="62"/>
    </row>
    <row r="210" spans="10:17">
      <c r="J210" s="62"/>
      <c r="K210" s="62"/>
      <c r="L210" s="62"/>
      <c r="M210" s="62"/>
      <c r="N210" s="62"/>
      <c r="O210" s="62"/>
      <c r="P210" s="62"/>
      <c r="Q210" s="62"/>
    </row>
    <row r="211" spans="10:17">
      <c r="J211" s="62"/>
      <c r="K211" s="62"/>
      <c r="L211" s="62"/>
      <c r="M211" s="62"/>
      <c r="N211" s="62"/>
      <c r="O211" s="62"/>
      <c r="P211" s="62"/>
      <c r="Q211" s="62"/>
    </row>
    <row r="212" spans="10:17">
      <c r="J212" s="62"/>
      <c r="K212" s="62"/>
      <c r="L212" s="62"/>
      <c r="M212" s="62"/>
      <c r="N212" s="62"/>
      <c r="O212" s="62"/>
      <c r="P212" s="62"/>
      <c r="Q212" s="62"/>
    </row>
    <row r="213" spans="10:17">
      <c r="J213" s="62"/>
      <c r="K213" s="62"/>
      <c r="L213" s="62"/>
      <c r="M213" s="62"/>
      <c r="N213" s="62"/>
      <c r="O213" s="62"/>
      <c r="P213" s="62"/>
      <c r="Q213" s="62"/>
    </row>
    <row r="214" spans="10:17">
      <c r="J214" s="62"/>
      <c r="K214" s="62"/>
      <c r="L214" s="62"/>
      <c r="M214" s="62"/>
      <c r="N214" s="62"/>
      <c r="O214" s="62"/>
      <c r="P214" s="62"/>
      <c r="Q214" s="62"/>
    </row>
    <row r="215" spans="10:17">
      <c r="J215" s="62"/>
      <c r="K215" s="62"/>
      <c r="L215" s="62"/>
      <c r="M215" s="62"/>
      <c r="N215" s="62"/>
      <c r="O215" s="62"/>
      <c r="P215" s="62"/>
      <c r="Q215" s="62"/>
    </row>
    <row r="216" spans="10:17">
      <c r="J216" s="62"/>
      <c r="K216" s="62"/>
      <c r="L216" s="62"/>
      <c r="M216" s="62"/>
      <c r="N216" s="62"/>
      <c r="O216" s="62"/>
      <c r="P216" s="62"/>
      <c r="Q216" s="62"/>
    </row>
    <row r="217" spans="10:17">
      <c r="J217" s="62"/>
      <c r="K217" s="62"/>
      <c r="L217" s="62"/>
      <c r="M217" s="62"/>
      <c r="N217" s="62"/>
      <c r="O217" s="62"/>
      <c r="P217" s="62"/>
      <c r="Q217" s="62"/>
    </row>
    <row r="218" spans="10:17">
      <c r="J218" s="62"/>
      <c r="K218" s="62"/>
      <c r="L218" s="62"/>
      <c r="M218" s="62"/>
      <c r="N218" s="62"/>
      <c r="O218" s="62"/>
      <c r="P218" s="62"/>
      <c r="Q218" s="62"/>
    </row>
    <row r="219" spans="10:17">
      <c r="J219" s="62"/>
      <c r="K219" s="62"/>
      <c r="L219" s="62"/>
      <c r="M219" s="62"/>
      <c r="N219" s="62"/>
      <c r="O219" s="62"/>
      <c r="P219" s="62"/>
      <c r="Q219" s="62"/>
    </row>
    <row r="220" spans="10:17">
      <c r="J220" s="62"/>
      <c r="K220" s="62"/>
      <c r="L220" s="62"/>
      <c r="M220" s="62"/>
      <c r="N220" s="62"/>
      <c r="O220" s="62"/>
      <c r="P220" s="62"/>
      <c r="Q220" s="62"/>
    </row>
    <row r="221" spans="10:17">
      <c r="J221" s="62"/>
      <c r="K221" s="62"/>
      <c r="L221" s="62"/>
      <c r="M221" s="62"/>
      <c r="N221" s="62"/>
      <c r="O221" s="62"/>
      <c r="P221" s="62"/>
      <c r="Q221" s="62"/>
    </row>
    <row r="222" spans="10:17">
      <c r="J222" s="62"/>
      <c r="K222" s="62"/>
      <c r="L222" s="62"/>
      <c r="M222" s="62"/>
      <c r="N222" s="62"/>
      <c r="O222" s="62"/>
      <c r="P222" s="62"/>
      <c r="Q222" s="62"/>
    </row>
    <row r="223" spans="10:17">
      <c r="J223" s="62"/>
      <c r="K223" s="62"/>
      <c r="L223" s="62"/>
      <c r="M223" s="62"/>
      <c r="N223" s="62"/>
      <c r="O223" s="62"/>
      <c r="P223" s="62"/>
      <c r="Q223" s="62"/>
    </row>
    <row r="224" spans="10:17">
      <c r="J224" s="62"/>
      <c r="K224" s="62"/>
      <c r="L224" s="62"/>
      <c r="M224" s="62"/>
      <c r="N224" s="62"/>
      <c r="O224" s="62"/>
      <c r="P224" s="62"/>
      <c r="Q224" s="62"/>
    </row>
    <row r="225" spans="10:17">
      <c r="J225" s="62"/>
      <c r="K225" s="62"/>
      <c r="L225" s="62"/>
      <c r="M225" s="62"/>
      <c r="N225" s="62"/>
      <c r="O225" s="62"/>
      <c r="P225" s="62"/>
      <c r="Q225" s="62"/>
    </row>
    <row r="226" spans="10:17">
      <c r="J226" s="62"/>
      <c r="K226" s="62"/>
      <c r="L226" s="62"/>
      <c r="M226" s="62"/>
      <c r="N226" s="62"/>
      <c r="O226" s="62"/>
      <c r="P226" s="62"/>
      <c r="Q226" s="62"/>
    </row>
    <row r="227" spans="10:17">
      <c r="J227" s="62"/>
      <c r="K227" s="62"/>
      <c r="L227" s="62"/>
      <c r="M227" s="62"/>
      <c r="N227" s="62"/>
      <c r="O227" s="62"/>
      <c r="P227" s="62"/>
      <c r="Q227" s="62"/>
    </row>
    <row r="228" spans="10:17">
      <c r="J228" s="62"/>
      <c r="K228" s="62"/>
      <c r="L228" s="62"/>
      <c r="M228" s="62"/>
      <c r="N228" s="62"/>
      <c r="O228" s="62"/>
      <c r="P228" s="62"/>
      <c r="Q228" s="62"/>
    </row>
    <row r="229" spans="10:17">
      <c r="J229" s="62"/>
      <c r="K229" s="62"/>
      <c r="L229" s="62"/>
      <c r="M229" s="62"/>
      <c r="N229" s="62"/>
      <c r="O229" s="62"/>
      <c r="P229" s="62"/>
      <c r="Q229" s="62"/>
    </row>
    <row r="230" spans="10:17">
      <c r="J230" s="62"/>
      <c r="K230" s="62"/>
      <c r="L230" s="62"/>
      <c r="M230" s="62"/>
      <c r="N230" s="62"/>
      <c r="O230" s="62"/>
      <c r="P230" s="62"/>
      <c r="Q230" s="62"/>
    </row>
    <row r="231" spans="10:17">
      <c r="J231" s="62"/>
      <c r="K231" s="62"/>
      <c r="L231" s="62"/>
      <c r="M231" s="62"/>
      <c r="N231" s="62"/>
      <c r="O231" s="62"/>
      <c r="P231" s="62"/>
      <c r="Q231" s="62"/>
    </row>
    <row r="232" spans="10:17">
      <c r="J232" s="62"/>
      <c r="K232" s="62"/>
      <c r="L232" s="62"/>
      <c r="M232" s="62"/>
      <c r="N232" s="62"/>
      <c r="O232" s="62"/>
      <c r="P232" s="62"/>
      <c r="Q232" s="62"/>
    </row>
    <row r="233" spans="10:17">
      <c r="J233" s="62"/>
      <c r="K233" s="62"/>
      <c r="L233" s="62"/>
      <c r="M233" s="62"/>
      <c r="N233" s="62"/>
      <c r="O233" s="62"/>
      <c r="P233" s="62"/>
      <c r="Q233" s="62"/>
    </row>
    <row r="234" spans="10:17">
      <c r="J234" s="62"/>
      <c r="K234" s="62"/>
      <c r="L234" s="62"/>
      <c r="M234" s="62"/>
      <c r="N234" s="62"/>
      <c r="O234" s="62"/>
      <c r="P234" s="62"/>
      <c r="Q234" s="62"/>
    </row>
    <row r="235" spans="10:17">
      <c r="J235" s="62"/>
      <c r="K235" s="62"/>
      <c r="L235" s="62"/>
      <c r="M235" s="62"/>
      <c r="N235" s="62"/>
      <c r="O235" s="62"/>
      <c r="P235" s="62"/>
      <c r="Q235" s="62"/>
    </row>
    <row r="236" spans="10:17">
      <c r="J236" s="62"/>
      <c r="K236" s="62"/>
      <c r="L236" s="62"/>
      <c r="M236" s="62"/>
      <c r="N236" s="62"/>
      <c r="O236" s="62"/>
      <c r="P236" s="62"/>
      <c r="Q236" s="62"/>
    </row>
    <row r="237" spans="10:17">
      <c r="J237" s="62"/>
      <c r="K237" s="62"/>
      <c r="L237" s="62"/>
      <c r="M237" s="62"/>
      <c r="N237" s="62"/>
      <c r="O237" s="62"/>
      <c r="P237" s="62"/>
      <c r="Q237" s="62"/>
    </row>
    <row r="238" spans="10:17">
      <c r="J238" s="62"/>
      <c r="K238" s="62"/>
      <c r="L238" s="62"/>
      <c r="M238" s="62"/>
      <c r="N238" s="62"/>
      <c r="O238" s="62"/>
      <c r="P238" s="62"/>
      <c r="Q238" s="62"/>
    </row>
    <row r="239" spans="10:17">
      <c r="J239" s="62"/>
      <c r="K239" s="62"/>
      <c r="L239" s="62"/>
      <c r="M239" s="62"/>
      <c r="N239" s="62"/>
      <c r="O239" s="62"/>
      <c r="P239" s="62"/>
      <c r="Q239" s="62"/>
    </row>
    <row r="240" spans="10:17">
      <c r="J240" s="62"/>
      <c r="K240" s="62"/>
      <c r="L240" s="62"/>
      <c r="M240" s="62"/>
      <c r="N240" s="62"/>
      <c r="O240" s="62"/>
      <c r="P240" s="62"/>
      <c r="Q240" s="62"/>
    </row>
    <row r="241" spans="10:17">
      <c r="J241" s="62"/>
      <c r="K241" s="62"/>
      <c r="L241" s="62"/>
      <c r="M241" s="62"/>
      <c r="N241" s="62"/>
      <c r="O241" s="62"/>
      <c r="P241" s="62"/>
      <c r="Q241" s="62"/>
    </row>
    <row r="242" spans="10:17">
      <c r="J242" s="62"/>
      <c r="K242" s="62"/>
      <c r="L242" s="62"/>
      <c r="M242" s="62"/>
      <c r="N242" s="62"/>
      <c r="O242" s="62"/>
      <c r="P242" s="62"/>
      <c r="Q242" s="62"/>
    </row>
    <row r="243" spans="10:17">
      <c r="J243" s="62"/>
      <c r="K243" s="62"/>
      <c r="L243" s="62"/>
      <c r="M243" s="62"/>
      <c r="N243" s="62"/>
      <c r="O243" s="62"/>
      <c r="P243" s="62"/>
      <c r="Q243" s="62"/>
    </row>
    <row r="244" spans="10:17">
      <c r="J244" s="62"/>
      <c r="K244" s="62"/>
      <c r="L244" s="62"/>
      <c r="M244" s="62"/>
      <c r="N244" s="62"/>
      <c r="O244" s="62"/>
      <c r="P244" s="62"/>
      <c r="Q244" s="62"/>
    </row>
    <row r="245" spans="10:17">
      <c r="J245" s="62"/>
      <c r="K245" s="62"/>
      <c r="L245" s="62"/>
      <c r="M245" s="62"/>
      <c r="N245" s="62"/>
      <c r="O245" s="62"/>
      <c r="P245" s="62"/>
      <c r="Q245" s="62"/>
    </row>
    <row r="246" spans="10:17">
      <c r="J246" s="62"/>
      <c r="K246" s="62"/>
      <c r="L246" s="62"/>
      <c r="M246" s="62"/>
      <c r="N246" s="62"/>
      <c r="O246" s="62"/>
      <c r="P246" s="62"/>
      <c r="Q246" s="62"/>
    </row>
    <row r="247" spans="10:17">
      <c r="J247" s="62"/>
      <c r="K247" s="62"/>
      <c r="L247" s="62"/>
      <c r="M247" s="62"/>
      <c r="N247" s="62"/>
      <c r="O247" s="62"/>
      <c r="P247" s="62"/>
      <c r="Q247" s="62"/>
    </row>
    <row r="248" spans="10:17">
      <c r="J248" s="62"/>
      <c r="K248" s="62"/>
      <c r="L248" s="62"/>
      <c r="M248" s="62"/>
      <c r="N248" s="62"/>
      <c r="O248" s="62"/>
      <c r="P248" s="62"/>
      <c r="Q248" s="62"/>
    </row>
    <row r="249" spans="10:17">
      <c r="J249" s="62"/>
      <c r="K249" s="62"/>
      <c r="L249" s="62"/>
      <c r="M249" s="62"/>
      <c r="N249" s="62"/>
      <c r="O249" s="62"/>
      <c r="P249" s="62"/>
      <c r="Q249" s="62"/>
    </row>
    <row r="250" spans="10:17">
      <c r="J250" s="62"/>
      <c r="K250" s="62"/>
      <c r="L250" s="62"/>
      <c r="M250" s="62"/>
      <c r="N250" s="62"/>
      <c r="O250" s="62"/>
      <c r="P250" s="62"/>
      <c r="Q250" s="62"/>
    </row>
    <row r="251" spans="10:17">
      <c r="J251" s="62"/>
      <c r="K251" s="62"/>
      <c r="L251" s="62"/>
      <c r="M251" s="62"/>
      <c r="N251" s="62"/>
      <c r="O251" s="62"/>
      <c r="P251" s="62"/>
      <c r="Q251" s="62"/>
    </row>
    <row r="252" spans="10:17">
      <c r="J252" s="62"/>
      <c r="K252" s="62"/>
      <c r="L252" s="62"/>
      <c r="M252" s="62"/>
      <c r="N252" s="62"/>
      <c r="O252" s="62"/>
      <c r="P252" s="62"/>
      <c r="Q252" s="62"/>
    </row>
    <row r="253" spans="10:17">
      <c r="J253" s="62"/>
      <c r="K253" s="62"/>
      <c r="L253" s="62"/>
      <c r="M253" s="62"/>
      <c r="N253" s="62"/>
      <c r="O253" s="62"/>
      <c r="P253" s="62"/>
      <c r="Q253" s="62"/>
    </row>
    <row r="254" spans="10:17">
      <c r="J254" s="62"/>
      <c r="K254" s="62"/>
      <c r="L254" s="62"/>
      <c r="M254" s="62"/>
      <c r="N254" s="62"/>
      <c r="O254" s="62"/>
      <c r="P254" s="62"/>
      <c r="Q254" s="62"/>
    </row>
    <row r="255" spans="10:17">
      <c r="J255" s="62"/>
      <c r="K255" s="62"/>
      <c r="L255" s="62"/>
      <c r="M255" s="62"/>
      <c r="N255" s="62"/>
      <c r="O255" s="62"/>
      <c r="P255" s="62"/>
      <c r="Q255" s="62"/>
    </row>
    <row r="256" spans="10:17">
      <c r="J256" s="62"/>
      <c r="K256" s="62"/>
      <c r="L256" s="62"/>
      <c r="M256" s="62"/>
      <c r="N256" s="62"/>
      <c r="O256" s="62"/>
      <c r="P256" s="62"/>
      <c r="Q256" s="62"/>
    </row>
    <row r="257" spans="10:17">
      <c r="J257" s="62"/>
      <c r="K257" s="62"/>
      <c r="L257" s="62"/>
      <c r="M257" s="62"/>
      <c r="N257" s="62"/>
      <c r="O257" s="62"/>
      <c r="P257" s="62"/>
      <c r="Q257" s="62"/>
    </row>
    <row r="258" spans="10:17">
      <c r="J258" s="62"/>
      <c r="K258" s="62"/>
      <c r="L258" s="62"/>
      <c r="M258" s="62"/>
      <c r="N258" s="62"/>
      <c r="O258" s="62"/>
      <c r="P258" s="62"/>
      <c r="Q258" s="62"/>
    </row>
    <row r="259" spans="10:17">
      <c r="J259" s="62"/>
      <c r="K259" s="62"/>
      <c r="L259" s="62"/>
      <c r="M259" s="62"/>
      <c r="N259" s="62"/>
      <c r="O259" s="62"/>
      <c r="P259" s="62"/>
      <c r="Q259" s="62"/>
    </row>
    <row r="260" spans="10:17">
      <c r="J260" s="62"/>
      <c r="K260" s="62"/>
      <c r="L260" s="62"/>
      <c r="M260" s="62"/>
      <c r="N260" s="62"/>
      <c r="O260" s="62"/>
      <c r="P260" s="62"/>
      <c r="Q260" s="62"/>
    </row>
    <row r="261" spans="10:17">
      <c r="J261" s="62"/>
      <c r="K261" s="62"/>
      <c r="L261" s="62"/>
      <c r="M261" s="62"/>
      <c r="N261" s="62"/>
      <c r="O261" s="62"/>
      <c r="P261" s="62"/>
      <c r="Q261" s="62"/>
    </row>
    <row r="262" spans="10:17">
      <c r="J262" s="62"/>
      <c r="K262" s="62"/>
      <c r="L262" s="62"/>
      <c r="M262" s="62"/>
      <c r="N262" s="62"/>
      <c r="O262" s="62"/>
      <c r="P262" s="62"/>
      <c r="Q262" s="62"/>
    </row>
    <row r="263" spans="10:17">
      <c r="J263" s="62"/>
      <c r="K263" s="62"/>
      <c r="L263" s="62"/>
      <c r="M263" s="62"/>
      <c r="N263" s="62"/>
      <c r="O263" s="62"/>
      <c r="P263" s="62"/>
      <c r="Q263" s="62"/>
    </row>
    <row r="264" spans="10:17">
      <c r="J264" s="62"/>
      <c r="K264" s="62"/>
      <c r="L264" s="62"/>
      <c r="M264" s="62"/>
      <c r="N264" s="62"/>
      <c r="O264" s="62"/>
      <c r="P264" s="62"/>
      <c r="Q264" s="62"/>
    </row>
    <row r="265" spans="10:17">
      <c r="J265" s="62"/>
      <c r="K265" s="62"/>
      <c r="L265" s="62"/>
      <c r="M265" s="62"/>
      <c r="N265" s="62"/>
      <c r="O265" s="62"/>
      <c r="P265" s="62"/>
      <c r="Q265" s="62"/>
    </row>
    <row r="266" spans="10:17">
      <c r="J266" s="62"/>
      <c r="K266" s="62"/>
      <c r="L266" s="62"/>
      <c r="M266" s="62"/>
      <c r="N266" s="62"/>
      <c r="O266" s="62"/>
      <c r="P266" s="62"/>
      <c r="Q266" s="62"/>
    </row>
    <row r="267" spans="10:17">
      <c r="J267" s="62"/>
      <c r="K267" s="62"/>
      <c r="L267" s="62"/>
      <c r="M267" s="62"/>
      <c r="N267" s="62"/>
      <c r="O267" s="62"/>
      <c r="P267" s="62"/>
      <c r="Q267" s="62"/>
    </row>
    <row r="268" spans="10:17">
      <c r="J268" s="62"/>
      <c r="K268" s="62"/>
      <c r="L268" s="62"/>
      <c r="M268" s="62"/>
      <c r="N268" s="62"/>
      <c r="O268" s="62"/>
      <c r="P268" s="62"/>
      <c r="Q268" s="62"/>
    </row>
    <row r="269" spans="10:17">
      <c r="J269" s="62"/>
      <c r="K269" s="62"/>
      <c r="L269" s="62"/>
      <c r="M269" s="62"/>
      <c r="N269" s="62"/>
      <c r="O269" s="62"/>
      <c r="P269" s="62"/>
      <c r="Q269" s="62"/>
    </row>
    <row r="270" spans="10:17">
      <c r="J270" s="62"/>
      <c r="K270" s="62"/>
      <c r="L270" s="62"/>
      <c r="M270" s="62"/>
      <c r="N270" s="62"/>
      <c r="O270" s="62"/>
      <c r="P270" s="62"/>
      <c r="Q270" s="62"/>
    </row>
    <row r="271" spans="10:17">
      <c r="J271" s="62"/>
      <c r="K271" s="62"/>
      <c r="L271" s="62"/>
      <c r="M271" s="62"/>
      <c r="N271" s="62"/>
      <c r="O271" s="62"/>
      <c r="P271" s="62"/>
      <c r="Q271" s="62"/>
    </row>
    <row r="272" spans="10:17">
      <c r="J272" s="62"/>
      <c r="K272" s="62"/>
      <c r="L272" s="62"/>
      <c r="M272" s="62"/>
      <c r="N272" s="62"/>
      <c r="O272" s="62"/>
      <c r="P272" s="62"/>
      <c r="Q272" s="62"/>
    </row>
    <row r="273" spans="10:17">
      <c r="J273" s="62"/>
      <c r="K273" s="62"/>
      <c r="L273" s="62"/>
      <c r="M273" s="62"/>
      <c r="N273" s="62"/>
      <c r="O273" s="62"/>
      <c r="P273" s="62"/>
      <c r="Q273" s="62"/>
    </row>
    <row r="274" spans="10:17">
      <c r="J274" s="62"/>
      <c r="K274" s="62"/>
      <c r="L274" s="62"/>
      <c r="M274" s="62"/>
      <c r="N274" s="62"/>
      <c r="O274" s="62"/>
      <c r="P274" s="62"/>
      <c r="Q274" s="62"/>
    </row>
    <row r="275" spans="10:17">
      <c r="J275" s="62"/>
      <c r="K275" s="62"/>
      <c r="L275" s="62"/>
      <c r="M275" s="62"/>
      <c r="N275" s="62"/>
      <c r="O275" s="62"/>
      <c r="P275" s="62"/>
      <c r="Q275" s="62"/>
    </row>
    <row r="276" spans="10:17">
      <c r="J276" s="62"/>
      <c r="K276" s="62"/>
      <c r="L276" s="62"/>
      <c r="M276" s="62"/>
      <c r="N276" s="62"/>
      <c r="O276" s="62"/>
      <c r="P276" s="62"/>
      <c r="Q276" s="62"/>
    </row>
    <row r="277" spans="10:17">
      <c r="J277" s="62"/>
      <c r="K277" s="62"/>
      <c r="L277" s="62"/>
      <c r="M277" s="62"/>
      <c r="N277" s="62"/>
      <c r="O277" s="62"/>
      <c r="P277" s="62"/>
      <c r="Q277" s="62"/>
    </row>
    <row r="278" spans="10:17">
      <c r="J278" s="62"/>
      <c r="K278" s="62"/>
      <c r="L278" s="62"/>
      <c r="M278" s="62"/>
      <c r="N278" s="62"/>
      <c r="O278" s="62"/>
      <c r="P278" s="62"/>
      <c r="Q278" s="62"/>
    </row>
    <row r="279" spans="10:17">
      <c r="J279" s="62"/>
      <c r="K279" s="62"/>
      <c r="L279" s="62"/>
      <c r="M279" s="62"/>
      <c r="N279" s="62"/>
      <c r="O279" s="62"/>
      <c r="P279" s="62"/>
      <c r="Q279" s="62"/>
    </row>
    <row r="280" spans="10:17">
      <c r="J280" s="62"/>
      <c r="K280" s="62"/>
      <c r="L280" s="62"/>
      <c r="M280" s="62"/>
      <c r="N280" s="62"/>
      <c r="O280" s="62"/>
      <c r="P280" s="62"/>
      <c r="Q280" s="62"/>
    </row>
    <row r="281" spans="10:17">
      <c r="J281" s="62"/>
      <c r="K281" s="62"/>
      <c r="L281" s="62"/>
      <c r="M281" s="62"/>
      <c r="N281" s="62"/>
      <c r="O281" s="62"/>
      <c r="P281" s="62"/>
      <c r="Q281" s="62"/>
    </row>
    <row r="282" spans="10:17">
      <c r="J282" s="62"/>
      <c r="K282" s="62"/>
      <c r="L282" s="62"/>
      <c r="M282" s="62"/>
      <c r="N282" s="62"/>
      <c r="O282" s="62"/>
      <c r="P282" s="62"/>
      <c r="Q282" s="62"/>
    </row>
    <row r="283" spans="10:17">
      <c r="J283" s="62"/>
      <c r="K283" s="62"/>
      <c r="L283" s="62"/>
      <c r="M283" s="62"/>
      <c r="N283" s="62"/>
      <c r="O283" s="62"/>
      <c r="P283" s="62"/>
      <c r="Q283" s="62"/>
    </row>
    <row r="284" spans="10:17">
      <c r="J284" s="62"/>
      <c r="K284" s="62"/>
      <c r="L284" s="62"/>
      <c r="M284" s="62"/>
      <c r="N284" s="62"/>
      <c r="O284" s="62"/>
      <c r="P284" s="62"/>
      <c r="Q284" s="62"/>
    </row>
    <row r="285" spans="10:17">
      <c r="J285" s="62"/>
      <c r="K285" s="62"/>
      <c r="L285" s="62"/>
      <c r="M285" s="62"/>
      <c r="N285" s="62"/>
      <c r="O285" s="62"/>
      <c r="P285" s="62"/>
      <c r="Q285" s="62"/>
    </row>
    <row r="286" spans="10:17">
      <c r="J286" s="62"/>
      <c r="K286" s="62"/>
      <c r="L286" s="62"/>
      <c r="M286" s="62"/>
      <c r="N286" s="62"/>
      <c r="O286" s="62"/>
      <c r="P286" s="62"/>
      <c r="Q286" s="62"/>
    </row>
    <row r="287" spans="10:17">
      <c r="J287" s="62"/>
      <c r="K287" s="62"/>
      <c r="L287" s="62"/>
      <c r="M287" s="62"/>
      <c r="N287" s="62"/>
      <c r="O287" s="62"/>
      <c r="P287" s="62"/>
      <c r="Q287" s="62"/>
    </row>
    <row r="288" spans="10:17">
      <c r="J288" s="62"/>
      <c r="K288" s="62"/>
      <c r="L288" s="62"/>
      <c r="M288" s="62"/>
      <c r="N288" s="62"/>
      <c r="O288" s="62"/>
      <c r="P288" s="62"/>
      <c r="Q288" s="62"/>
    </row>
    <row r="289" spans="10:17">
      <c r="J289" s="62"/>
      <c r="K289" s="62"/>
      <c r="L289" s="62"/>
      <c r="M289" s="62"/>
      <c r="N289" s="62"/>
      <c r="O289" s="62"/>
      <c r="P289" s="62"/>
      <c r="Q289" s="62"/>
    </row>
    <row r="290" spans="10:17">
      <c r="J290" s="62"/>
      <c r="K290" s="62"/>
      <c r="L290" s="62"/>
      <c r="M290" s="62"/>
      <c r="N290" s="62"/>
      <c r="O290" s="62"/>
      <c r="P290" s="62"/>
      <c r="Q290" s="62"/>
    </row>
    <row r="291" spans="10:17">
      <c r="J291" s="62"/>
      <c r="K291" s="62"/>
      <c r="L291" s="62"/>
      <c r="M291" s="62"/>
      <c r="N291" s="62"/>
      <c r="O291" s="62"/>
      <c r="P291" s="62"/>
      <c r="Q291" s="62"/>
    </row>
    <row r="292" spans="10:17">
      <c r="J292" s="62"/>
      <c r="K292" s="62"/>
      <c r="L292" s="62"/>
      <c r="M292" s="62"/>
      <c r="N292" s="62"/>
      <c r="O292" s="62"/>
      <c r="P292" s="62"/>
      <c r="Q292" s="62"/>
    </row>
    <row r="293" spans="10:17">
      <c r="J293" s="62"/>
      <c r="K293" s="62"/>
      <c r="L293" s="62"/>
      <c r="M293" s="62"/>
      <c r="N293" s="62"/>
      <c r="O293" s="62"/>
      <c r="P293" s="62"/>
      <c r="Q293" s="62"/>
    </row>
    <row r="294" spans="10:17">
      <c r="J294" s="62"/>
      <c r="K294" s="62"/>
      <c r="L294" s="62"/>
      <c r="M294" s="62"/>
      <c r="N294" s="62"/>
      <c r="O294" s="62"/>
      <c r="P294" s="62"/>
      <c r="Q294" s="62"/>
    </row>
    <row r="295" spans="10:17">
      <c r="J295" s="62"/>
      <c r="K295" s="62"/>
      <c r="L295" s="62"/>
      <c r="M295" s="62"/>
      <c r="N295" s="62"/>
      <c r="O295" s="62"/>
      <c r="P295" s="62"/>
      <c r="Q295" s="62"/>
    </row>
    <row r="296" spans="10:17">
      <c r="J296" s="62"/>
      <c r="K296" s="62"/>
      <c r="L296" s="62"/>
      <c r="M296" s="62"/>
      <c r="N296" s="62"/>
      <c r="O296" s="62"/>
      <c r="P296" s="62"/>
      <c r="Q296" s="62"/>
    </row>
    <row r="297" spans="10:17">
      <c r="J297" s="62"/>
      <c r="K297" s="62"/>
      <c r="L297" s="62"/>
      <c r="M297" s="62"/>
      <c r="N297" s="62"/>
      <c r="O297" s="62"/>
      <c r="P297" s="62"/>
      <c r="Q297" s="62"/>
    </row>
    <row r="298" spans="10:17">
      <c r="J298" s="62"/>
      <c r="K298" s="62"/>
      <c r="L298" s="62"/>
      <c r="M298" s="62"/>
      <c r="N298" s="62"/>
      <c r="O298" s="62"/>
      <c r="P298" s="62"/>
      <c r="Q298" s="62"/>
    </row>
    <row r="299" spans="10:17">
      <c r="J299" s="62"/>
      <c r="K299" s="62"/>
      <c r="L299" s="62"/>
      <c r="M299" s="62"/>
      <c r="N299" s="62"/>
      <c r="O299" s="62"/>
      <c r="P299" s="62"/>
      <c r="Q299" s="62"/>
    </row>
    <row r="300" spans="10:17">
      <c r="J300" s="62"/>
      <c r="K300" s="62"/>
      <c r="L300" s="62"/>
      <c r="M300" s="62"/>
      <c r="N300" s="62"/>
      <c r="O300" s="62"/>
      <c r="P300" s="62"/>
      <c r="Q300" s="62"/>
    </row>
    <row r="301" spans="10:17">
      <c r="J301" s="62"/>
      <c r="K301" s="62"/>
      <c r="L301" s="62"/>
      <c r="M301" s="62"/>
      <c r="N301" s="62"/>
      <c r="O301" s="62"/>
      <c r="P301" s="62"/>
      <c r="Q301" s="62"/>
    </row>
    <row r="302" spans="10:17">
      <c r="J302" s="62"/>
      <c r="K302" s="62"/>
      <c r="L302" s="62"/>
      <c r="M302" s="62"/>
      <c r="N302" s="62"/>
      <c r="O302" s="62"/>
      <c r="P302" s="62"/>
      <c r="Q302" s="62"/>
    </row>
    <row r="303" spans="10:17">
      <c r="J303" s="62"/>
      <c r="K303" s="62"/>
      <c r="L303" s="62"/>
      <c r="M303" s="62"/>
      <c r="N303" s="62"/>
      <c r="O303" s="62"/>
      <c r="P303" s="62"/>
      <c r="Q303" s="62"/>
    </row>
    <row r="304" spans="10:17">
      <c r="J304" s="62"/>
      <c r="K304" s="62"/>
      <c r="L304" s="62"/>
      <c r="M304" s="62"/>
      <c r="N304" s="62"/>
      <c r="O304" s="62"/>
      <c r="P304" s="62"/>
      <c r="Q304" s="62"/>
    </row>
    <row r="305" spans="10:17">
      <c r="J305" s="62"/>
      <c r="K305" s="62"/>
      <c r="L305" s="62"/>
      <c r="M305" s="62"/>
      <c r="N305" s="62"/>
      <c r="O305" s="62"/>
      <c r="P305" s="62"/>
      <c r="Q305" s="62"/>
    </row>
    <row r="306" spans="10:17">
      <c r="J306" s="62"/>
      <c r="K306" s="62"/>
      <c r="L306" s="62"/>
      <c r="M306" s="62"/>
      <c r="N306" s="62"/>
      <c r="O306" s="62"/>
      <c r="P306" s="62"/>
      <c r="Q306" s="62"/>
    </row>
    <row r="307" spans="10:17">
      <c r="J307" s="62"/>
      <c r="K307" s="62"/>
      <c r="L307" s="62"/>
      <c r="M307" s="62"/>
      <c r="N307" s="62"/>
      <c r="O307" s="62"/>
      <c r="P307" s="62"/>
      <c r="Q307" s="62"/>
    </row>
    <row r="308" spans="10:17">
      <c r="J308" s="62"/>
      <c r="K308" s="62"/>
      <c r="L308" s="62"/>
      <c r="M308" s="62"/>
      <c r="N308" s="62"/>
      <c r="O308" s="62"/>
      <c r="P308" s="62"/>
      <c r="Q308" s="62"/>
    </row>
    <row r="309" spans="10:17">
      <c r="J309" s="62"/>
      <c r="K309" s="62"/>
      <c r="L309" s="62"/>
      <c r="M309" s="62"/>
      <c r="N309" s="62"/>
      <c r="O309" s="62"/>
      <c r="P309" s="62"/>
      <c r="Q309" s="62"/>
    </row>
    <row r="310" spans="10:17">
      <c r="J310" s="62"/>
      <c r="K310" s="62"/>
      <c r="L310" s="62"/>
      <c r="M310" s="62"/>
      <c r="N310" s="62"/>
      <c r="O310" s="62"/>
      <c r="P310" s="62"/>
      <c r="Q310" s="62"/>
    </row>
    <row r="311" spans="10:17">
      <c r="J311" s="62"/>
      <c r="K311" s="62"/>
      <c r="L311" s="62"/>
      <c r="M311" s="62"/>
      <c r="N311" s="62"/>
      <c r="O311" s="62"/>
      <c r="P311" s="62"/>
      <c r="Q311" s="62"/>
    </row>
    <row r="312" spans="10:17">
      <c r="J312" s="62"/>
      <c r="K312" s="62"/>
      <c r="L312" s="62"/>
      <c r="M312" s="62"/>
      <c r="N312" s="62"/>
      <c r="O312" s="62"/>
      <c r="P312" s="62"/>
      <c r="Q312" s="62"/>
    </row>
    <row r="313" spans="10:17">
      <c r="J313" s="62"/>
      <c r="K313" s="62"/>
      <c r="L313" s="62"/>
      <c r="M313" s="62"/>
      <c r="N313" s="62"/>
      <c r="O313" s="62"/>
      <c r="P313" s="62"/>
      <c r="Q313" s="62"/>
    </row>
    <row r="314" spans="10:17">
      <c r="J314" s="62"/>
      <c r="K314" s="62"/>
      <c r="L314" s="62"/>
      <c r="M314" s="62"/>
      <c r="N314" s="62"/>
      <c r="O314" s="62"/>
      <c r="P314" s="62"/>
      <c r="Q314" s="62"/>
    </row>
    <row r="315" spans="10:17">
      <c r="J315" s="62"/>
      <c r="K315" s="62"/>
      <c r="L315" s="62"/>
      <c r="M315" s="62"/>
      <c r="N315" s="62"/>
      <c r="O315" s="62"/>
      <c r="P315" s="62"/>
      <c r="Q315" s="62"/>
    </row>
    <row r="316" spans="10:17">
      <c r="J316" s="62"/>
      <c r="K316" s="62"/>
      <c r="L316" s="62"/>
      <c r="M316" s="62"/>
      <c r="N316" s="62"/>
      <c r="O316" s="62"/>
      <c r="P316" s="62"/>
      <c r="Q316" s="62"/>
    </row>
    <row r="317" spans="10:17">
      <c r="J317" s="62"/>
      <c r="K317" s="62"/>
      <c r="L317" s="62"/>
      <c r="M317" s="62"/>
      <c r="N317" s="62"/>
      <c r="O317" s="62"/>
      <c r="P317" s="62"/>
      <c r="Q317" s="62"/>
    </row>
    <row r="318" spans="10:17">
      <c r="J318" s="62"/>
      <c r="K318" s="62"/>
      <c r="L318" s="62"/>
      <c r="M318" s="62"/>
      <c r="N318" s="62"/>
      <c r="O318" s="62"/>
      <c r="P318" s="62"/>
      <c r="Q318" s="62"/>
    </row>
    <row r="319" spans="10:17">
      <c r="J319" s="62"/>
      <c r="K319" s="62"/>
      <c r="L319" s="62"/>
      <c r="M319" s="62"/>
      <c r="N319" s="62"/>
      <c r="O319" s="62"/>
      <c r="P319" s="62"/>
      <c r="Q319" s="62"/>
    </row>
    <row r="320" spans="10:17">
      <c r="J320" s="62"/>
      <c r="K320" s="62"/>
      <c r="L320" s="62"/>
      <c r="M320" s="62"/>
      <c r="N320" s="62"/>
      <c r="O320" s="62"/>
      <c r="P320" s="62"/>
      <c r="Q320" s="62"/>
    </row>
    <row r="321" spans="10:17">
      <c r="J321" s="62"/>
      <c r="K321" s="62"/>
      <c r="L321" s="62"/>
      <c r="M321" s="62"/>
      <c r="N321" s="62"/>
      <c r="O321" s="62"/>
      <c r="P321" s="62"/>
      <c r="Q321" s="62"/>
    </row>
    <row r="322" spans="10:17">
      <c r="J322" s="62"/>
      <c r="K322" s="62"/>
      <c r="L322" s="62"/>
      <c r="M322" s="62"/>
      <c r="N322" s="62"/>
      <c r="O322" s="62"/>
      <c r="P322" s="62"/>
      <c r="Q322" s="62"/>
    </row>
    <row r="323" spans="10:17">
      <c r="J323" s="62"/>
      <c r="K323" s="62"/>
      <c r="L323" s="62"/>
      <c r="M323" s="62"/>
      <c r="N323" s="62"/>
      <c r="O323" s="62"/>
      <c r="P323" s="62"/>
      <c r="Q323" s="62"/>
    </row>
    <row r="324" spans="10:17">
      <c r="J324" s="62"/>
      <c r="K324" s="62"/>
      <c r="L324" s="62"/>
      <c r="M324" s="62"/>
      <c r="N324" s="62"/>
      <c r="O324" s="62"/>
      <c r="P324" s="62"/>
      <c r="Q324" s="62"/>
    </row>
    <row r="325" spans="10:17">
      <c r="J325" s="62"/>
      <c r="K325" s="62"/>
      <c r="L325" s="62"/>
      <c r="M325" s="62"/>
      <c r="N325" s="62"/>
      <c r="O325" s="62"/>
      <c r="P325" s="62"/>
      <c r="Q325" s="62"/>
    </row>
    <row r="326" spans="10:17">
      <c r="J326" s="62"/>
      <c r="K326" s="62"/>
      <c r="L326" s="62"/>
      <c r="M326" s="62"/>
      <c r="N326" s="62"/>
      <c r="O326" s="62"/>
      <c r="P326" s="62"/>
      <c r="Q326" s="62"/>
    </row>
    <row r="327" spans="10:17">
      <c r="J327" s="62"/>
      <c r="K327" s="62"/>
      <c r="L327" s="62"/>
      <c r="M327" s="62"/>
      <c r="N327" s="62"/>
      <c r="O327" s="62"/>
      <c r="P327" s="62"/>
      <c r="Q327" s="62"/>
    </row>
    <row r="328" spans="10:17">
      <c r="J328" s="62"/>
      <c r="K328" s="62"/>
      <c r="L328" s="62"/>
      <c r="M328" s="62"/>
      <c r="N328" s="62"/>
      <c r="O328" s="62"/>
      <c r="P328" s="62"/>
      <c r="Q328" s="62"/>
    </row>
    <row r="329" spans="10:17">
      <c r="J329" s="62"/>
      <c r="K329" s="62"/>
      <c r="L329" s="62"/>
      <c r="M329" s="62"/>
      <c r="N329" s="62"/>
      <c r="O329" s="62"/>
      <c r="P329" s="62"/>
      <c r="Q329" s="62"/>
    </row>
    <row r="330" spans="10:17">
      <c r="J330" s="62"/>
      <c r="K330" s="62"/>
      <c r="L330" s="62"/>
      <c r="M330" s="62"/>
      <c r="N330" s="62"/>
      <c r="O330" s="62"/>
      <c r="P330" s="62"/>
      <c r="Q330" s="62"/>
    </row>
    <row r="331" spans="10:17">
      <c r="J331" s="62"/>
      <c r="K331" s="62"/>
      <c r="L331" s="62"/>
      <c r="M331" s="62"/>
      <c r="N331" s="62"/>
      <c r="O331" s="62"/>
      <c r="P331" s="62"/>
      <c r="Q331" s="62"/>
    </row>
    <row r="332" spans="10:17">
      <c r="J332" s="62"/>
      <c r="K332" s="62"/>
      <c r="L332" s="62"/>
      <c r="M332" s="62"/>
      <c r="N332" s="62"/>
      <c r="O332" s="62"/>
      <c r="P332" s="62"/>
      <c r="Q332" s="62"/>
    </row>
    <row r="333" spans="10:17">
      <c r="J333" s="62"/>
      <c r="K333" s="62"/>
      <c r="L333" s="62"/>
      <c r="M333" s="62"/>
      <c r="N333" s="62"/>
      <c r="O333" s="62"/>
      <c r="P333" s="62"/>
      <c r="Q333" s="62"/>
    </row>
    <row r="334" spans="10:17">
      <c r="J334" s="62"/>
      <c r="K334" s="62"/>
      <c r="L334" s="62"/>
      <c r="M334" s="62"/>
      <c r="N334" s="62"/>
      <c r="O334" s="62"/>
      <c r="P334" s="62"/>
      <c r="Q334" s="62"/>
    </row>
    <row r="335" spans="10:17">
      <c r="J335" s="62"/>
      <c r="K335" s="62"/>
      <c r="L335" s="62"/>
      <c r="M335" s="62"/>
      <c r="N335" s="62"/>
      <c r="O335" s="62"/>
      <c r="P335" s="62"/>
      <c r="Q335" s="62"/>
    </row>
    <row r="336" spans="10:17">
      <c r="J336" s="62"/>
      <c r="K336" s="62"/>
      <c r="L336" s="62"/>
      <c r="M336" s="62"/>
      <c r="N336" s="62"/>
      <c r="O336" s="62"/>
      <c r="P336" s="62"/>
      <c r="Q336" s="62"/>
    </row>
    <row r="337" spans="10:17">
      <c r="J337" s="62"/>
      <c r="K337" s="62"/>
      <c r="L337" s="62"/>
      <c r="M337" s="62"/>
      <c r="N337" s="62"/>
      <c r="O337" s="62"/>
      <c r="P337" s="62"/>
      <c r="Q337" s="62"/>
    </row>
    <row r="338" spans="10:17">
      <c r="J338" s="62"/>
      <c r="K338" s="62"/>
      <c r="L338" s="62"/>
      <c r="M338" s="62"/>
      <c r="N338" s="62"/>
      <c r="O338" s="62"/>
      <c r="P338" s="62"/>
      <c r="Q338" s="62"/>
    </row>
    <row r="339" spans="10:17">
      <c r="J339" s="62"/>
      <c r="K339" s="62"/>
      <c r="L339" s="62"/>
      <c r="M339" s="62"/>
      <c r="N339" s="62"/>
      <c r="O339" s="62"/>
      <c r="P339" s="62"/>
      <c r="Q339" s="62"/>
    </row>
    <row r="340" spans="10:17">
      <c r="J340" s="62"/>
      <c r="K340" s="62"/>
      <c r="L340" s="62"/>
      <c r="M340" s="62"/>
      <c r="N340" s="62"/>
      <c r="O340" s="62"/>
      <c r="P340" s="62"/>
      <c r="Q340" s="62"/>
    </row>
    <row r="341" spans="10:17">
      <c r="J341" s="62"/>
      <c r="K341" s="62"/>
      <c r="L341" s="62"/>
      <c r="M341" s="62"/>
      <c r="N341" s="62"/>
      <c r="O341" s="62"/>
      <c r="P341" s="62"/>
      <c r="Q341" s="62"/>
    </row>
    <row r="342" spans="10:17">
      <c r="J342" s="62"/>
      <c r="K342" s="62"/>
      <c r="L342" s="62"/>
      <c r="M342" s="62"/>
      <c r="N342" s="62"/>
      <c r="O342" s="62"/>
      <c r="P342" s="62"/>
      <c r="Q342" s="62"/>
    </row>
    <row r="343" spans="10:17">
      <c r="J343" s="62"/>
      <c r="K343" s="62"/>
      <c r="L343" s="62"/>
      <c r="M343" s="62"/>
      <c r="N343" s="62"/>
      <c r="O343" s="62"/>
      <c r="P343" s="62"/>
      <c r="Q343" s="62"/>
    </row>
    <row r="344" spans="10:17">
      <c r="J344" s="62"/>
      <c r="K344" s="62"/>
      <c r="L344" s="62"/>
      <c r="M344" s="62"/>
      <c r="N344" s="62"/>
      <c r="O344" s="62"/>
      <c r="P344" s="62"/>
      <c r="Q344" s="62"/>
    </row>
    <row r="345" spans="10:17">
      <c r="J345" s="62"/>
      <c r="K345" s="62"/>
      <c r="L345" s="62"/>
      <c r="M345" s="62"/>
      <c r="N345" s="62"/>
      <c r="O345" s="62"/>
      <c r="P345" s="62"/>
      <c r="Q345" s="62"/>
    </row>
  </sheetData>
  <sheetProtection password="8725" sheet="1" objects="1" scenarios="1"/>
  <mergeCells count="32">
    <mergeCell ref="B4:H4"/>
    <mergeCell ref="K4:Q4"/>
    <mergeCell ref="T4:Z4"/>
    <mergeCell ref="AC4:AI4"/>
    <mergeCell ref="B5:B6"/>
    <mergeCell ref="C5:C6"/>
    <mergeCell ref="D5:D6"/>
    <mergeCell ref="E5:E6"/>
    <mergeCell ref="F5:F6"/>
    <mergeCell ref="G5:G6"/>
    <mergeCell ref="W5:W6"/>
    <mergeCell ref="H5:H6"/>
    <mergeCell ref="K5:K6"/>
    <mergeCell ref="L5:L6"/>
    <mergeCell ref="M5:M6"/>
    <mergeCell ref="N5:N6"/>
    <mergeCell ref="O5:O6"/>
    <mergeCell ref="P5:P6"/>
    <mergeCell ref="Q5:Q6"/>
    <mergeCell ref="T5:T6"/>
    <mergeCell ref="U5:U6"/>
    <mergeCell ref="V5:V6"/>
    <mergeCell ref="AF5:AF6"/>
    <mergeCell ref="AG5:AG6"/>
    <mergeCell ref="AH5:AH6"/>
    <mergeCell ref="AI5:AI6"/>
    <mergeCell ref="X5:X6"/>
    <mergeCell ref="Y5:Y6"/>
    <mergeCell ref="Z5:Z6"/>
    <mergeCell ref="AC5:AC6"/>
    <mergeCell ref="AD5:AD6"/>
    <mergeCell ref="AE5:AE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1. PV Landings</vt:lpstr>
      <vt:lpstr>2. Balanced Seas rMCZ Impacts</vt:lpstr>
      <vt:lpstr>3.FindingSanctuary rMCZ Impacts</vt:lpstr>
      <vt:lpstr>4. ISCZ rMCZ Impacts</vt:lpstr>
      <vt:lpstr>5. Net Gain rMCZ Impacts</vt:lpstr>
      <vt:lpstr>6. BE Assumptions</vt:lpstr>
    </vt:vector>
  </TitlesOfParts>
  <Company>Atkins Global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some7923</dc:creator>
  <cp:lastModifiedBy>M291374</cp:lastModifiedBy>
  <cp:lastPrinted>2012-06-08T14:00:55Z</cp:lastPrinted>
  <dcterms:created xsi:type="dcterms:W3CDTF">2012-05-31T11:26:03Z</dcterms:created>
  <dcterms:modified xsi:type="dcterms:W3CDTF">2012-07-17T10:14:33Z</dcterms:modified>
</cp:coreProperties>
</file>