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420" windowWidth="19320" windowHeight="9975" tabRatio="588"/>
  </bookViews>
  <sheets>
    <sheet name="Contents" sheetId="21" r:id="rId1"/>
    <sheet name="1. IA Scenario" sheetId="2" r:id="rId2"/>
    <sheet name="2. Decommissions" sheetId="10" r:id="rId3"/>
    <sheet name="3. Future Applications" sheetId="12" r:id="rId4"/>
    <sheet name="4. 26th Round Awards" sheetId="14" r:id="rId5"/>
    <sheet name="5. Best estimate" sheetId="4" r:id="rId6"/>
    <sheet name="6. Future Applications - Sens." sheetId="15" r:id="rId7"/>
    <sheet name="7. High estimate" sheetId="16" r:id="rId8"/>
    <sheet name="8. Low estimate" sheetId="17" r:id="rId9"/>
    <sheet name="9. 27th Round" sheetId="18" r:id="rId10"/>
    <sheet name="10. Industry Assumptions" sheetId="20" r:id="rId11"/>
    <sheet name="11. Industry Assessment" sheetId="19" r:id="rId12"/>
    <sheet name="Sheet1" sheetId="22" r:id="rId13"/>
    <sheet name="Sheet2" sheetId="23" r:id="rId14"/>
  </sheets>
  <externalReferences>
    <externalReference r:id="rId15"/>
  </externalReferences>
  <definedNames>
    <definedName name="_xlnm._FilterDatabase" localSheetId="3" hidden="1">'3. Future Applications'!$A$4:$AD$499</definedName>
    <definedName name="_xlnm._FilterDatabase" localSheetId="4" hidden="1">'4. 26th Round Awards'!$A$1:$K$132</definedName>
    <definedName name="_xlnm._FilterDatabase" localSheetId="5" hidden="1">'3. Future Applications'!$A$6:$AD$474</definedName>
    <definedName name="_xlnm.Print_Area" localSheetId="5">'5. Best estimate'!$A$1:$Y$230</definedName>
  </definedNames>
  <calcPr calcId="125725"/>
</workbook>
</file>

<file path=xl/calcChain.xml><?xml version="1.0" encoding="utf-8"?>
<calcChain xmlns="http://schemas.openxmlformats.org/spreadsheetml/2006/main">
  <c r="E25" i="20"/>
  <c r="E24"/>
  <c r="E23"/>
  <c r="E22"/>
  <c r="E21"/>
  <c r="X89" i="19"/>
  <c r="W89"/>
  <c r="V89"/>
  <c r="U89"/>
  <c r="T89"/>
  <c r="S89"/>
  <c r="R89"/>
  <c r="Q89"/>
  <c r="P89"/>
  <c r="O89"/>
  <c r="N89"/>
  <c r="M89"/>
  <c r="L89"/>
  <c r="K89"/>
  <c r="J89"/>
  <c r="I89"/>
  <c r="H89"/>
  <c r="G89"/>
  <c r="F89"/>
  <c r="E89"/>
  <c r="D87"/>
  <c r="X82"/>
  <c r="W82"/>
  <c r="V82"/>
  <c r="U82"/>
  <c r="T82"/>
  <c r="S82"/>
  <c r="R82"/>
  <c r="Q82"/>
  <c r="P82"/>
  <c r="O82"/>
  <c r="N82"/>
  <c r="M82"/>
  <c r="L82"/>
  <c r="K82"/>
  <c r="J82"/>
  <c r="I82"/>
  <c r="H82"/>
  <c r="G82"/>
  <c r="F82"/>
  <c r="E82"/>
  <c r="C80"/>
  <c r="T63" s="1"/>
  <c r="D79"/>
  <c r="C79"/>
  <c r="Q62" s="1"/>
  <c r="C78"/>
  <c r="X78" s="1"/>
  <c r="C77"/>
  <c r="U60" s="1"/>
  <c r="C76"/>
  <c r="X76" s="1"/>
  <c r="X70"/>
  <c r="W70"/>
  <c r="V70"/>
  <c r="U70"/>
  <c r="T70"/>
  <c r="S70"/>
  <c r="R70"/>
  <c r="Q70"/>
  <c r="P70"/>
  <c r="O70"/>
  <c r="N70"/>
  <c r="M70"/>
  <c r="L70"/>
  <c r="K70"/>
  <c r="J70"/>
  <c r="I70"/>
  <c r="H70"/>
  <c r="G70"/>
  <c r="F70"/>
  <c r="E70"/>
  <c r="X65"/>
  <c r="W65"/>
  <c r="V65"/>
  <c r="U65"/>
  <c r="T65"/>
  <c r="S65"/>
  <c r="R65"/>
  <c r="Q65"/>
  <c r="P65"/>
  <c r="O65"/>
  <c r="N65"/>
  <c r="M65"/>
  <c r="L65"/>
  <c r="K65"/>
  <c r="J65"/>
  <c r="I65"/>
  <c r="H65"/>
  <c r="G65"/>
  <c r="F65"/>
  <c r="E65"/>
  <c r="X63"/>
  <c r="P63"/>
  <c r="H63"/>
  <c r="C63"/>
  <c r="U62"/>
  <c r="M62"/>
  <c r="E62"/>
  <c r="D62"/>
  <c r="C62"/>
  <c r="X61"/>
  <c r="C61"/>
  <c r="Q60"/>
  <c r="I60"/>
  <c r="C60"/>
  <c r="C59"/>
  <c r="X54"/>
  <c r="W54"/>
  <c r="V54"/>
  <c r="U54"/>
  <c r="T54"/>
  <c r="S54"/>
  <c r="R54"/>
  <c r="Q54"/>
  <c r="P54"/>
  <c r="O54"/>
  <c r="N54"/>
  <c r="M54"/>
  <c r="L54"/>
  <c r="K54"/>
  <c r="J54"/>
  <c r="I54"/>
  <c r="H54"/>
  <c r="G54"/>
  <c r="F54"/>
  <c r="E54"/>
  <c r="X49"/>
  <c r="W49"/>
  <c r="V49"/>
  <c r="U49"/>
  <c r="T49"/>
  <c r="S49"/>
  <c r="R49"/>
  <c r="Q49"/>
  <c r="P49"/>
  <c r="O49"/>
  <c r="N49"/>
  <c r="M49"/>
  <c r="L49"/>
  <c r="K49"/>
  <c r="J49"/>
  <c r="I49"/>
  <c r="H49"/>
  <c r="G49"/>
  <c r="F49"/>
  <c r="E49"/>
  <c r="U47"/>
  <c r="M47"/>
  <c r="E47"/>
  <c r="C47"/>
  <c r="X46"/>
  <c r="P46"/>
  <c r="H46"/>
  <c r="D46"/>
  <c r="C46"/>
  <c r="C45"/>
  <c r="U44"/>
  <c r="M44"/>
  <c r="E44"/>
  <c r="C44"/>
  <c r="C43"/>
  <c r="X38"/>
  <c r="W38"/>
  <c r="V38"/>
  <c r="U38"/>
  <c r="T38"/>
  <c r="S38"/>
  <c r="R38"/>
  <c r="Q38"/>
  <c r="P38"/>
  <c r="O38"/>
  <c r="N38"/>
  <c r="M38"/>
  <c r="L38"/>
  <c r="K38"/>
  <c r="J38"/>
  <c r="I38"/>
  <c r="H38"/>
  <c r="G38"/>
  <c r="F38"/>
  <c r="E38"/>
  <c r="X33"/>
  <c r="W33"/>
  <c r="V33"/>
  <c r="U33"/>
  <c r="T33"/>
  <c r="S33"/>
  <c r="R33"/>
  <c r="Q33"/>
  <c r="P33"/>
  <c r="O33"/>
  <c r="N33"/>
  <c r="M33"/>
  <c r="L33"/>
  <c r="K33"/>
  <c r="J33"/>
  <c r="I33"/>
  <c r="H33"/>
  <c r="G33"/>
  <c r="F33"/>
  <c r="E33"/>
  <c r="R31"/>
  <c r="J31"/>
  <c r="C31"/>
  <c r="S30"/>
  <c r="K30"/>
  <c r="D30"/>
  <c r="C30"/>
  <c r="C29"/>
  <c r="Q28"/>
  <c r="I28"/>
  <c r="C28"/>
  <c r="C27"/>
  <c r="X22"/>
  <c r="W22"/>
  <c r="V22"/>
  <c r="U22"/>
  <c r="T22"/>
  <c r="S22"/>
  <c r="R22"/>
  <c r="Q22"/>
  <c r="P22"/>
  <c r="O22"/>
  <c r="N22"/>
  <c r="M22"/>
  <c r="L22"/>
  <c r="K22"/>
  <c r="J22"/>
  <c r="I22"/>
  <c r="H22"/>
  <c r="G22"/>
  <c r="F22"/>
  <c r="E22"/>
  <c r="X17"/>
  <c r="W17"/>
  <c r="V17"/>
  <c r="U17"/>
  <c r="T17"/>
  <c r="S17"/>
  <c r="R17"/>
  <c r="Q17"/>
  <c r="P17"/>
  <c r="O17"/>
  <c r="N17"/>
  <c r="M17"/>
  <c r="L17"/>
  <c r="K17"/>
  <c r="J17"/>
  <c r="I17"/>
  <c r="H17"/>
  <c r="G17"/>
  <c r="F17"/>
  <c r="E17"/>
  <c r="U15"/>
  <c r="M15"/>
  <c r="E15"/>
  <c r="C15"/>
  <c r="X14"/>
  <c r="P14"/>
  <c r="H14"/>
  <c r="C14"/>
  <c r="D14" s="1"/>
  <c r="C13"/>
  <c r="D13" s="1"/>
  <c r="S12"/>
  <c r="K12"/>
  <c r="C12"/>
  <c r="D12" s="1"/>
  <c r="C11"/>
  <c r="D11" s="1"/>
  <c r="W120" i="17"/>
  <c r="X120" s="1"/>
  <c r="W94"/>
  <c r="X94" s="1"/>
  <c r="W71"/>
  <c r="X71" s="1"/>
  <c r="W49"/>
  <c r="X49" s="1"/>
  <c r="W27"/>
  <c r="X27" s="1"/>
  <c r="W121" i="16"/>
  <c r="X121" s="1"/>
  <c r="W95"/>
  <c r="X95" s="1"/>
  <c r="W72"/>
  <c r="X72" s="1"/>
  <c r="W50"/>
  <c r="X50" s="1"/>
  <c r="W27"/>
  <c r="X27" s="1"/>
  <c r="J42" i="15"/>
  <c r="K42"/>
  <c r="L42"/>
  <c r="M42"/>
  <c r="N42"/>
  <c r="O42"/>
  <c r="P42"/>
  <c r="Q42"/>
  <c r="R42"/>
  <c r="S42"/>
  <c r="T42"/>
  <c r="U42"/>
  <c r="V42"/>
  <c r="W42"/>
  <c r="X42"/>
  <c r="Y42"/>
  <c r="Z42"/>
  <c r="AA42"/>
  <c r="AB42"/>
  <c r="J48"/>
  <c r="K48"/>
  <c r="L48"/>
  <c r="M48"/>
  <c r="N48"/>
  <c r="O48"/>
  <c r="P48"/>
  <c r="Q48"/>
  <c r="R48"/>
  <c r="S48"/>
  <c r="T48"/>
  <c r="U48"/>
  <c r="V48"/>
  <c r="W48"/>
  <c r="X48"/>
  <c r="Y48"/>
  <c r="Z48"/>
  <c r="AA48"/>
  <c r="AB48"/>
  <c r="J56"/>
  <c r="K56"/>
  <c r="L56"/>
  <c r="M56"/>
  <c r="N56"/>
  <c r="O56"/>
  <c r="P56"/>
  <c r="Q56"/>
  <c r="R56"/>
  <c r="S56"/>
  <c r="T56"/>
  <c r="U56"/>
  <c r="V56"/>
  <c r="W56"/>
  <c r="X56"/>
  <c r="Y56"/>
  <c r="Z56"/>
  <c r="AA56"/>
  <c r="AB56"/>
  <c r="I42"/>
  <c r="I48"/>
  <c r="I56"/>
  <c r="Z9"/>
  <c r="AA9"/>
  <c r="AB9"/>
  <c r="Z15"/>
  <c r="AA15"/>
  <c r="AB15"/>
  <c r="Z23"/>
  <c r="AA23"/>
  <c r="AB23"/>
  <c r="J9"/>
  <c r="K9"/>
  <c r="L9"/>
  <c r="M9"/>
  <c r="N9"/>
  <c r="O9"/>
  <c r="P9"/>
  <c r="Q9"/>
  <c r="R9"/>
  <c r="S9"/>
  <c r="T9"/>
  <c r="U9"/>
  <c r="V9"/>
  <c r="W9"/>
  <c r="X9"/>
  <c r="Y9"/>
  <c r="J15"/>
  <c r="K15"/>
  <c r="L15"/>
  <c r="M15"/>
  <c r="N15"/>
  <c r="O15"/>
  <c r="P15"/>
  <c r="Q15"/>
  <c r="R15"/>
  <c r="S15"/>
  <c r="T15"/>
  <c r="U15"/>
  <c r="V15"/>
  <c r="W15"/>
  <c r="X15"/>
  <c r="Y15"/>
  <c r="J23"/>
  <c r="K23"/>
  <c r="L23"/>
  <c r="M23"/>
  <c r="N23"/>
  <c r="O23"/>
  <c r="P23"/>
  <c r="Q23"/>
  <c r="R23"/>
  <c r="S23"/>
  <c r="T23"/>
  <c r="U23"/>
  <c r="V23"/>
  <c r="W23"/>
  <c r="X23"/>
  <c r="Y23"/>
  <c r="I9"/>
  <c r="I15"/>
  <c r="I23"/>
  <c r="AC500" i="12"/>
  <c r="AB500"/>
  <c r="AA500"/>
  <c r="Z500"/>
  <c r="X500"/>
  <c r="W500"/>
  <c r="V500"/>
  <c r="U500"/>
  <c r="S500"/>
  <c r="R500"/>
  <c r="Q500"/>
  <c r="P500"/>
  <c r="N500"/>
  <c r="M500"/>
  <c r="L500"/>
  <c r="K500"/>
  <c r="J500"/>
  <c r="AC493"/>
  <c r="AB493"/>
  <c r="AA493"/>
  <c r="Z493"/>
  <c r="Y493"/>
  <c r="X493"/>
  <c r="W493"/>
  <c r="V493"/>
  <c r="U493"/>
  <c r="T493"/>
  <c r="S493"/>
  <c r="R493"/>
  <c r="Q493"/>
  <c r="P493"/>
  <c r="O493"/>
  <c r="N493"/>
  <c r="M493"/>
  <c r="L493"/>
  <c r="K493"/>
  <c r="J493"/>
  <c r="I493"/>
  <c r="X122" i="4"/>
  <c r="Y122" s="1"/>
  <c r="X97"/>
  <c r="Y97" s="1"/>
  <c r="X74"/>
  <c r="Y74" s="1"/>
  <c r="X51"/>
  <c r="Y51" s="1"/>
  <c r="X28"/>
  <c r="Y28" s="1"/>
  <c r="E26" i="2"/>
  <c r="E25"/>
  <c r="E24"/>
  <c r="K485" i="12"/>
  <c r="J485"/>
  <c r="L485"/>
  <c r="J63" i="15" s="1"/>
  <c r="M485" i="12"/>
  <c r="N485"/>
  <c r="L63" i="15" s="1"/>
  <c r="O485" i="12"/>
  <c r="P485"/>
  <c r="N63" i="15" s="1"/>
  <c r="Q485" i="12"/>
  <c r="O63" i="15" s="1"/>
  <c r="R485" i="12"/>
  <c r="P63" i="15" s="1"/>
  <c r="S485" i="12"/>
  <c r="T485"/>
  <c r="R63" i="15" s="1"/>
  <c r="U485" i="12"/>
  <c r="V485"/>
  <c r="T63" i="15" s="1"/>
  <c r="W485" i="12"/>
  <c r="X485"/>
  <c r="V63" i="15" s="1"/>
  <c r="Y485" i="12"/>
  <c r="W63" i="15" s="1"/>
  <c r="Z485" i="12"/>
  <c r="X63" i="15" s="1"/>
  <c r="AA485" i="12"/>
  <c r="AB485"/>
  <c r="AC485"/>
  <c r="AD485"/>
  <c r="I485"/>
  <c r="J484"/>
  <c r="K484"/>
  <c r="L484"/>
  <c r="M484"/>
  <c r="N484"/>
  <c r="L29" i="15" s="1"/>
  <c r="O484" i="12"/>
  <c r="P484"/>
  <c r="Q484"/>
  <c r="R484"/>
  <c r="P29" i="15" s="1"/>
  <c r="S484" i="12"/>
  <c r="T484"/>
  <c r="U484"/>
  <c r="V484"/>
  <c r="T29" i="15" s="1"/>
  <c r="W484" i="12"/>
  <c r="X484"/>
  <c r="Y484"/>
  <c r="Z484"/>
  <c r="X29" i="15" s="1"/>
  <c r="AA484" i="12"/>
  <c r="AB484"/>
  <c r="AC484"/>
  <c r="AD484"/>
  <c r="I484"/>
  <c r="J483"/>
  <c r="K483"/>
  <c r="L483"/>
  <c r="M483"/>
  <c r="N483"/>
  <c r="L28" i="15" s="1"/>
  <c r="O483" i="12"/>
  <c r="P483"/>
  <c r="Q483"/>
  <c r="R483"/>
  <c r="P28" i="15" s="1"/>
  <c r="S483" i="12"/>
  <c r="Q28" i="15" s="1"/>
  <c r="T483" i="12"/>
  <c r="U483"/>
  <c r="V483"/>
  <c r="T28" i="15" s="1"/>
  <c r="W483" i="12"/>
  <c r="X483"/>
  <c r="Y483"/>
  <c r="Z483"/>
  <c r="X28" i="15" s="1"/>
  <c r="AA483" i="12"/>
  <c r="Y28" i="15" s="1"/>
  <c r="AB483" i="12"/>
  <c r="AC483"/>
  <c r="AD483"/>
  <c r="I483"/>
  <c r="J482"/>
  <c r="J486" s="1"/>
  <c r="K482"/>
  <c r="I27" i="15" s="1"/>
  <c r="L482" i="12"/>
  <c r="J60" i="15" s="1"/>
  <c r="M482" i="12"/>
  <c r="N482"/>
  <c r="L60" i="15" s="1"/>
  <c r="O482" i="12"/>
  <c r="P482"/>
  <c r="N60" i="15" s="1"/>
  <c r="Q482" i="12"/>
  <c r="R482"/>
  <c r="P60" i="15" s="1"/>
  <c r="S482" i="12"/>
  <c r="T482"/>
  <c r="R60" i="15" s="1"/>
  <c r="U482" i="12"/>
  <c r="V482"/>
  <c r="T60" i="15" s="1"/>
  <c r="W482" i="12"/>
  <c r="X482"/>
  <c r="V60" i="15" s="1"/>
  <c r="Y482" i="12"/>
  <c r="Z482"/>
  <c r="X60" i="15" s="1"/>
  <c r="AA482" i="12"/>
  <c r="AB482"/>
  <c r="AC482"/>
  <c r="AD482"/>
  <c r="AB27" i="15" s="1"/>
  <c r="I482" i="12"/>
  <c r="I486" s="1"/>
  <c r="J479"/>
  <c r="K479"/>
  <c r="L479"/>
  <c r="J57" i="15" s="1"/>
  <c r="M479" i="12"/>
  <c r="N479"/>
  <c r="L57" i="15" s="1"/>
  <c r="O479" i="12"/>
  <c r="P479"/>
  <c r="N57" i="15" s="1"/>
  <c r="Q479" i="12"/>
  <c r="R479"/>
  <c r="P24" i="15" s="1"/>
  <c r="S479" i="12"/>
  <c r="T479"/>
  <c r="U479"/>
  <c r="V479"/>
  <c r="W479"/>
  <c r="X479"/>
  <c r="Y479"/>
  <c r="Z479"/>
  <c r="AA479"/>
  <c r="AB479"/>
  <c r="Z57" i="15" s="1"/>
  <c r="AC479" i="12"/>
  <c r="AD479"/>
  <c r="I479"/>
  <c r="J477"/>
  <c r="K477"/>
  <c r="I55" i="15" s="1"/>
  <c r="L477" i="12"/>
  <c r="M477"/>
  <c r="N477"/>
  <c r="O477"/>
  <c r="M55" i="15" s="1"/>
  <c r="P477" i="12"/>
  <c r="Q477"/>
  <c r="R477"/>
  <c r="S477"/>
  <c r="T477"/>
  <c r="U477"/>
  <c r="V477"/>
  <c r="W477"/>
  <c r="X477"/>
  <c r="Y477"/>
  <c r="Z477"/>
  <c r="AA477"/>
  <c r="AB477"/>
  <c r="AC477"/>
  <c r="AD477"/>
  <c r="I477"/>
  <c r="J476"/>
  <c r="J480" s="1"/>
  <c r="K476"/>
  <c r="L476"/>
  <c r="J54" i="15" s="1"/>
  <c r="M476" i="12"/>
  <c r="K54" i="15" s="1"/>
  <c r="N476" i="12"/>
  <c r="L54" i="15" s="1"/>
  <c r="O476" i="12"/>
  <c r="P476"/>
  <c r="N54" i="15" s="1"/>
  <c r="Q476" i="12"/>
  <c r="R476"/>
  <c r="P54" i="15" s="1"/>
  <c r="S476" i="12"/>
  <c r="T476"/>
  <c r="R54" i="15" s="1"/>
  <c r="U476" i="12"/>
  <c r="S21" i="15" s="1"/>
  <c r="V476" i="12"/>
  <c r="T21" i="15" s="1"/>
  <c r="W476" i="12"/>
  <c r="X476"/>
  <c r="X480" s="1"/>
  <c r="Y476"/>
  <c r="W21" i="15" s="1"/>
  <c r="Z476" i="12"/>
  <c r="X21" i="15" s="1"/>
  <c r="AA476" i="12"/>
  <c r="AB476"/>
  <c r="AB480" s="1"/>
  <c r="AC476"/>
  <c r="AD476"/>
  <c r="AB21" i="15" s="1"/>
  <c r="I476" i="12"/>
  <c r="I480" s="1"/>
  <c r="J471"/>
  <c r="K471"/>
  <c r="L471"/>
  <c r="J49" i="15" s="1"/>
  <c r="M471" i="12"/>
  <c r="N471"/>
  <c r="L49" i="15" s="1"/>
  <c r="O471" i="12"/>
  <c r="P471"/>
  <c r="N49" i="15" s="1"/>
  <c r="Q471" i="12"/>
  <c r="R471"/>
  <c r="P49" i="15" s="1"/>
  <c r="S471" i="12"/>
  <c r="Q49" i="15" s="1"/>
  <c r="T471" i="12"/>
  <c r="R49" i="15" s="1"/>
  <c r="U471" i="12"/>
  <c r="V471"/>
  <c r="T49" i="15" s="1"/>
  <c r="W471" i="12"/>
  <c r="X471"/>
  <c r="V49" i="15" s="1"/>
  <c r="Y471" i="12"/>
  <c r="Z471"/>
  <c r="X49" i="15" s="1"/>
  <c r="AA471" i="12"/>
  <c r="Y49" i="15" s="1"/>
  <c r="AB471" i="12"/>
  <c r="AC471"/>
  <c r="AD471"/>
  <c r="I471"/>
  <c r="J469"/>
  <c r="K469"/>
  <c r="L469"/>
  <c r="M469"/>
  <c r="N469"/>
  <c r="L14" i="15" s="1"/>
  <c r="O469" i="12"/>
  <c r="M47" i="15" s="1"/>
  <c r="P469" i="12"/>
  <c r="Q469"/>
  <c r="R469"/>
  <c r="P14" i="15" s="1"/>
  <c r="S469" i="12"/>
  <c r="T469"/>
  <c r="U469"/>
  <c r="V469"/>
  <c r="T14" i="15" s="1"/>
  <c r="W469" i="12"/>
  <c r="U47" i="15" s="1"/>
  <c r="X469" i="12"/>
  <c r="Y469"/>
  <c r="Z469"/>
  <c r="X14" i="15" s="1"/>
  <c r="AA469" i="12"/>
  <c r="Y14" i="15" s="1"/>
  <c r="AB469" i="12"/>
  <c r="AC469"/>
  <c r="AD469"/>
  <c r="I469"/>
  <c r="J468"/>
  <c r="J472" s="1"/>
  <c r="K468"/>
  <c r="L468"/>
  <c r="J46" i="15" s="1"/>
  <c r="M468" i="12"/>
  <c r="N468"/>
  <c r="L46" i="15" s="1"/>
  <c r="O468" i="12"/>
  <c r="P468"/>
  <c r="N46" i="15" s="1"/>
  <c r="Q468" i="12"/>
  <c r="R468"/>
  <c r="P46" i="15" s="1"/>
  <c r="S468" i="12"/>
  <c r="T468"/>
  <c r="R46" i="15" s="1"/>
  <c r="U468" i="12"/>
  <c r="V468"/>
  <c r="T46" i="15" s="1"/>
  <c r="W468" i="12"/>
  <c r="X468"/>
  <c r="V46" i="15" s="1"/>
  <c r="Y468" i="12"/>
  <c r="Z468"/>
  <c r="X46" i="15" s="1"/>
  <c r="AA468" i="12"/>
  <c r="AB468"/>
  <c r="AC468"/>
  <c r="AD468"/>
  <c r="AB13" i="15" s="1"/>
  <c r="I468" i="12"/>
  <c r="I472" s="1"/>
  <c r="J465"/>
  <c r="K465"/>
  <c r="I10" i="15" s="1"/>
  <c r="L465" i="12"/>
  <c r="J43" i="15" s="1"/>
  <c r="M465" i="12"/>
  <c r="N465"/>
  <c r="L43" i="15" s="1"/>
  <c r="O465" i="12"/>
  <c r="P465"/>
  <c r="N43" i="15" s="1"/>
  <c r="Q465" i="12"/>
  <c r="R465"/>
  <c r="P10" i="15" s="1"/>
  <c r="S465" i="12"/>
  <c r="T465"/>
  <c r="R10" i="15" s="1"/>
  <c r="U465" i="12"/>
  <c r="V465"/>
  <c r="W465"/>
  <c r="X465"/>
  <c r="Y465"/>
  <c r="Z465"/>
  <c r="AA465"/>
  <c r="Y10" i="15" s="1"/>
  <c r="AB465" i="12"/>
  <c r="Z43" i="15" s="1"/>
  <c r="AC465" i="12"/>
  <c r="AD465"/>
  <c r="I465"/>
  <c r="J463"/>
  <c r="K463"/>
  <c r="L463"/>
  <c r="M463"/>
  <c r="N463"/>
  <c r="O463"/>
  <c r="P463"/>
  <c r="Q463"/>
  <c r="R463"/>
  <c r="S463"/>
  <c r="T463"/>
  <c r="U463"/>
  <c r="V463"/>
  <c r="W463"/>
  <c r="X463"/>
  <c r="V41" i="15" s="1"/>
  <c r="Y463" i="12"/>
  <c r="Z463"/>
  <c r="AA463"/>
  <c r="AB463"/>
  <c r="AC463"/>
  <c r="AD463"/>
  <c r="I463"/>
  <c r="J462"/>
  <c r="J466" s="1"/>
  <c r="K462"/>
  <c r="L462"/>
  <c r="J40" i="15" s="1"/>
  <c r="M462" i="12"/>
  <c r="K40" i="15" s="1"/>
  <c r="N462" i="12"/>
  <c r="O462"/>
  <c r="P462"/>
  <c r="N40" i="15" s="1"/>
  <c r="Q462" i="12"/>
  <c r="R462"/>
  <c r="S462"/>
  <c r="T462"/>
  <c r="T466" s="1"/>
  <c r="U462"/>
  <c r="V462"/>
  <c r="T7" i="15" s="1"/>
  <c r="W462" i="12"/>
  <c r="X462"/>
  <c r="X466" s="1"/>
  <c r="Y462"/>
  <c r="W7" i="15" s="1"/>
  <c r="Z462" i="12"/>
  <c r="X7" i="15" s="1"/>
  <c r="AA462" i="12"/>
  <c r="AB462"/>
  <c r="AB466" s="1"/>
  <c r="AC462"/>
  <c r="AD462"/>
  <c r="AB7" i="15" s="1"/>
  <c r="I462" i="12"/>
  <c r="I466" s="1"/>
  <c r="G135"/>
  <c r="C79" i="14"/>
  <c r="C81"/>
  <c r="C52"/>
  <c r="C51"/>
  <c r="C53"/>
  <c r="C66"/>
  <c r="C62"/>
  <c r="C55"/>
  <c r="C68"/>
  <c r="C67"/>
  <c r="C56"/>
  <c r="C58"/>
  <c r="C60"/>
  <c r="C57"/>
  <c r="C59"/>
  <c r="C61"/>
  <c r="C63"/>
  <c r="C65"/>
  <c r="C64"/>
  <c r="C78"/>
  <c r="C80"/>
  <c r="C83"/>
  <c r="C85"/>
  <c r="C82"/>
  <c r="C84"/>
  <c r="C77"/>
  <c r="C72"/>
  <c r="C76"/>
  <c r="C74"/>
  <c r="C101"/>
  <c r="C100"/>
  <c r="C91"/>
  <c r="C89"/>
  <c r="C90"/>
  <c r="C92"/>
  <c r="C93"/>
  <c r="C94"/>
  <c r="C95"/>
  <c r="C96"/>
  <c r="C112"/>
  <c r="C120"/>
  <c r="C97"/>
  <c r="C121"/>
  <c r="C102"/>
  <c r="C103"/>
  <c r="C105"/>
  <c r="C104"/>
  <c r="C106"/>
  <c r="C114"/>
  <c r="C109"/>
  <c r="C113"/>
  <c r="C107"/>
  <c r="C108"/>
  <c r="C111"/>
  <c r="C122"/>
  <c r="C2"/>
  <c r="C3"/>
  <c r="C4"/>
  <c r="C6"/>
  <c r="C5"/>
  <c r="C10"/>
  <c r="C12"/>
  <c r="C11"/>
  <c r="C7"/>
  <c r="C8"/>
  <c r="C13"/>
  <c r="C9"/>
  <c r="C14"/>
  <c r="C17"/>
  <c r="C18"/>
  <c r="C15"/>
  <c r="C16"/>
  <c r="C19"/>
  <c r="C20"/>
  <c r="C23"/>
  <c r="C21"/>
  <c r="C22"/>
  <c r="C24"/>
  <c r="C33"/>
  <c r="C27"/>
  <c r="C34"/>
  <c r="C25"/>
  <c r="C26"/>
  <c r="C28"/>
  <c r="C29"/>
  <c r="C30"/>
  <c r="C31"/>
  <c r="C35"/>
  <c r="C36"/>
  <c r="C39"/>
  <c r="C32"/>
  <c r="C38"/>
  <c r="C37"/>
  <c r="C41"/>
  <c r="C40"/>
  <c r="C42"/>
  <c r="C43"/>
  <c r="C44"/>
  <c r="C46"/>
  <c r="C47"/>
  <c r="C45"/>
  <c r="C48"/>
  <c r="C49"/>
  <c r="C54"/>
  <c r="C86"/>
  <c r="C70"/>
  <c r="C98"/>
  <c r="C69"/>
  <c r="C71"/>
  <c r="C99"/>
  <c r="C73"/>
  <c r="C75"/>
  <c r="C88"/>
  <c r="C87"/>
  <c r="C116"/>
  <c r="C118"/>
  <c r="C119"/>
  <c r="C110"/>
  <c r="C115"/>
  <c r="C117"/>
  <c r="C126"/>
  <c r="C123"/>
  <c r="C124"/>
  <c r="C125"/>
  <c r="C130"/>
  <c r="C131"/>
  <c r="C129"/>
  <c r="C127"/>
  <c r="C132"/>
  <c r="C128"/>
  <c r="C50"/>
  <c r="G8" i="12"/>
  <c r="G9"/>
  <c r="G1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5"/>
  <c r="G106"/>
  <c r="G108"/>
  <c r="G109"/>
  <c r="G110"/>
  <c r="G111"/>
  <c r="G112"/>
  <c r="G113"/>
  <c r="G114"/>
  <c r="G116"/>
  <c r="G121"/>
  <c r="G122"/>
  <c r="G123"/>
  <c r="G124"/>
  <c r="G125"/>
  <c r="G126"/>
  <c r="G127"/>
  <c r="G128"/>
  <c r="G129"/>
  <c r="G130"/>
  <c r="G132"/>
  <c r="G133"/>
  <c r="G134"/>
  <c r="G136"/>
  <c r="G137"/>
  <c r="G138"/>
  <c r="G139"/>
  <c r="G140"/>
  <c r="G141"/>
  <c r="G142"/>
  <c r="G143"/>
  <c r="G144"/>
  <c r="G145"/>
  <c r="G146"/>
  <c r="G147"/>
  <c r="G148"/>
  <c r="G149"/>
  <c r="G150"/>
  <c r="G151"/>
  <c r="G152"/>
  <c r="G153"/>
  <c r="G154"/>
  <c r="G155"/>
  <c r="G156"/>
  <c r="G157"/>
  <c r="G158"/>
  <c r="G440"/>
  <c r="G444"/>
  <c r="G445"/>
  <c r="G447"/>
  <c r="G446"/>
  <c r="G449"/>
  <c r="I497"/>
  <c r="I500" s="1"/>
  <c r="Q8" i="15" l="1"/>
  <c r="Q41"/>
  <c r="M41"/>
  <c r="M8"/>
  <c r="I41"/>
  <c r="I8"/>
  <c r="U43"/>
  <c r="U10"/>
  <c r="Q22"/>
  <c r="Q55"/>
  <c r="O55"/>
  <c r="O22"/>
  <c r="K55"/>
  <c r="K22"/>
  <c r="Y24"/>
  <c r="U24"/>
  <c r="U57"/>
  <c r="U28"/>
  <c r="U61"/>
  <c r="M28"/>
  <c r="M61"/>
  <c r="AA30"/>
  <c r="L117" i="16"/>
  <c r="W117" s="1"/>
  <c r="X117" s="1"/>
  <c r="M118" i="4"/>
  <c r="X118" s="1"/>
  <c r="Y118" s="1"/>
  <c r="L116" i="17"/>
  <c r="W116" s="1"/>
  <c r="X116" s="1"/>
  <c r="G12" i="19"/>
  <c r="O12"/>
  <c r="W12"/>
  <c r="L14"/>
  <c r="T14"/>
  <c r="I15"/>
  <c r="Q15"/>
  <c r="E28"/>
  <c r="M28"/>
  <c r="U28"/>
  <c r="G30"/>
  <c r="O30"/>
  <c r="W30"/>
  <c r="F31"/>
  <c r="N31"/>
  <c r="V31"/>
  <c r="I44"/>
  <c r="Q44"/>
  <c r="L46"/>
  <c r="T46"/>
  <c r="I47"/>
  <c r="Q47"/>
  <c r="E60"/>
  <c r="M60"/>
  <c r="I62"/>
  <c r="L63"/>
  <c r="X77"/>
  <c r="W60"/>
  <c r="S60"/>
  <c r="O60"/>
  <c r="K60"/>
  <c r="G60"/>
  <c r="W44"/>
  <c r="S44"/>
  <c r="O44"/>
  <c r="K44"/>
  <c r="G44"/>
  <c r="W28"/>
  <c r="S28"/>
  <c r="O28"/>
  <c r="K28"/>
  <c r="G28"/>
  <c r="U12"/>
  <c r="Q12"/>
  <c r="M12"/>
  <c r="I12"/>
  <c r="E12"/>
  <c r="X79"/>
  <c r="W62"/>
  <c r="S62"/>
  <c r="O62"/>
  <c r="K62"/>
  <c r="G62"/>
  <c r="V46"/>
  <c r="R46"/>
  <c r="N46"/>
  <c r="J46"/>
  <c r="F46"/>
  <c r="U30"/>
  <c r="Q30"/>
  <c r="M30"/>
  <c r="I30"/>
  <c r="E30"/>
  <c r="V14"/>
  <c r="R14"/>
  <c r="N14"/>
  <c r="J14"/>
  <c r="F14"/>
  <c r="W80"/>
  <c r="W87" s="1"/>
  <c r="W91" s="1"/>
  <c r="V63"/>
  <c r="R63"/>
  <c r="N63"/>
  <c r="J63"/>
  <c r="F63"/>
  <c r="W47"/>
  <c r="S47"/>
  <c r="O47"/>
  <c r="K47"/>
  <c r="G47"/>
  <c r="X31"/>
  <c r="T31"/>
  <c r="P31"/>
  <c r="L31"/>
  <c r="H31"/>
  <c r="W15"/>
  <c r="S15"/>
  <c r="O15"/>
  <c r="K15"/>
  <c r="G15"/>
  <c r="W43"/>
  <c r="N11"/>
  <c r="L29"/>
  <c r="N59"/>
  <c r="J13"/>
  <c r="R27"/>
  <c r="G43"/>
  <c r="S45"/>
  <c r="H61"/>
  <c r="F11"/>
  <c r="V11"/>
  <c r="R13"/>
  <c r="J27"/>
  <c r="D29"/>
  <c r="T29"/>
  <c r="O43"/>
  <c r="K45"/>
  <c r="F59"/>
  <c r="V59"/>
  <c r="P61"/>
  <c r="J11"/>
  <c r="R11"/>
  <c r="F13"/>
  <c r="N13"/>
  <c r="V13"/>
  <c r="F27"/>
  <c r="N27"/>
  <c r="V27"/>
  <c r="H29"/>
  <c r="P29"/>
  <c r="X29"/>
  <c r="K43"/>
  <c r="S43"/>
  <c r="G45"/>
  <c r="O45"/>
  <c r="W45"/>
  <c r="J59"/>
  <c r="R59"/>
  <c r="D61"/>
  <c r="L61"/>
  <c r="T61"/>
  <c r="H11"/>
  <c r="L11"/>
  <c r="P11"/>
  <c r="T11"/>
  <c r="X11"/>
  <c r="H13"/>
  <c r="L13"/>
  <c r="P13"/>
  <c r="T13"/>
  <c r="X13"/>
  <c r="D27"/>
  <c r="H27"/>
  <c r="L27"/>
  <c r="P27"/>
  <c r="T27"/>
  <c r="X27"/>
  <c r="F29"/>
  <c r="J29"/>
  <c r="N29"/>
  <c r="R29"/>
  <c r="V29"/>
  <c r="E43"/>
  <c r="I43"/>
  <c r="M43"/>
  <c r="Q43"/>
  <c r="U43"/>
  <c r="E45"/>
  <c r="I45"/>
  <c r="M45"/>
  <c r="Q45"/>
  <c r="U45"/>
  <c r="D59"/>
  <c r="H59"/>
  <c r="L59"/>
  <c r="P59"/>
  <c r="T59"/>
  <c r="X59"/>
  <c r="F61"/>
  <c r="J61"/>
  <c r="N61"/>
  <c r="R61"/>
  <c r="V61"/>
  <c r="F12"/>
  <c r="H12"/>
  <c r="J12"/>
  <c r="L12"/>
  <c r="N12"/>
  <c r="P12"/>
  <c r="R12"/>
  <c r="T12"/>
  <c r="V12"/>
  <c r="X12"/>
  <c r="E14"/>
  <c r="G14"/>
  <c r="I14"/>
  <c r="K14"/>
  <c r="M14"/>
  <c r="O14"/>
  <c r="Q14"/>
  <c r="S14"/>
  <c r="U14"/>
  <c r="W14"/>
  <c r="F15"/>
  <c r="H15"/>
  <c r="J15"/>
  <c r="L15"/>
  <c r="N15"/>
  <c r="P15"/>
  <c r="R15"/>
  <c r="T15"/>
  <c r="V15"/>
  <c r="X15"/>
  <c r="D28"/>
  <c r="D36" s="1"/>
  <c r="D37" s="1"/>
  <c r="F28"/>
  <c r="H28"/>
  <c r="J28"/>
  <c r="L28"/>
  <c r="N28"/>
  <c r="P28"/>
  <c r="R28"/>
  <c r="T28"/>
  <c r="V28"/>
  <c r="X28"/>
  <c r="F30"/>
  <c r="H30"/>
  <c r="J30"/>
  <c r="L30"/>
  <c r="N30"/>
  <c r="P30"/>
  <c r="R30"/>
  <c r="T30"/>
  <c r="V30"/>
  <c r="X30"/>
  <c r="E31"/>
  <c r="G31"/>
  <c r="I31"/>
  <c r="K31"/>
  <c r="M31"/>
  <c r="O31"/>
  <c r="Q31"/>
  <c r="S31"/>
  <c r="U31"/>
  <c r="W31"/>
  <c r="D44"/>
  <c r="F44"/>
  <c r="H44"/>
  <c r="J44"/>
  <c r="L44"/>
  <c r="N44"/>
  <c r="P44"/>
  <c r="R44"/>
  <c r="T44"/>
  <c r="V44"/>
  <c r="X44"/>
  <c r="E46"/>
  <c r="G46"/>
  <c r="G52" s="1"/>
  <c r="G53" s="1"/>
  <c r="G55" s="1"/>
  <c r="I46"/>
  <c r="K46"/>
  <c r="K52" s="1"/>
  <c r="K53" s="1"/>
  <c r="K55" s="1"/>
  <c r="M46"/>
  <c r="O46"/>
  <c r="O52" s="1"/>
  <c r="O53" s="1"/>
  <c r="O55" s="1"/>
  <c r="Q46"/>
  <c r="S46"/>
  <c r="S52" s="1"/>
  <c r="S53" s="1"/>
  <c r="S55" s="1"/>
  <c r="U46"/>
  <c r="W46"/>
  <c r="W52" s="1"/>
  <c r="W53" s="1"/>
  <c r="W55" s="1"/>
  <c r="F47"/>
  <c r="H47"/>
  <c r="J47"/>
  <c r="L47"/>
  <c r="N47"/>
  <c r="P47"/>
  <c r="R47"/>
  <c r="T47"/>
  <c r="V47"/>
  <c r="X47"/>
  <c r="D60"/>
  <c r="F60"/>
  <c r="H60"/>
  <c r="J60"/>
  <c r="L60"/>
  <c r="N60"/>
  <c r="P60"/>
  <c r="R60"/>
  <c r="T60"/>
  <c r="V60"/>
  <c r="X60"/>
  <c r="F62"/>
  <c r="H62"/>
  <c r="J62"/>
  <c r="L62"/>
  <c r="N62"/>
  <c r="P62"/>
  <c r="R62"/>
  <c r="T62"/>
  <c r="V62"/>
  <c r="V68" s="1"/>
  <c r="V69" s="1"/>
  <c r="V71" s="1"/>
  <c r="X62"/>
  <c r="E63"/>
  <c r="G63"/>
  <c r="I63"/>
  <c r="K63"/>
  <c r="M63"/>
  <c r="O63"/>
  <c r="Q63"/>
  <c r="S63"/>
  <c r="U63"/>
  <c r="W63"/>
  <c r="Y65"/>
  <c r="Z65" s="1"/>
  <c r="Y82"/>
  <c r="Z82" s="1"/>
  <c r="N20"/>
  <c r="N21" s="1"/>
  <c r="N23" s="1"/>
  <c r="E11"/>
  <c r="G11"/>
  <c r="I11"/>
  <c r="K11"/>
  <c r="M11"/>
  <c r="O11"/>
  <c r="Q11"/>
  <c r="S11"/>
  <c r="U11"/>
  <c r="W11"/>
  <c r="E13"/>
  <c r="G13"/>
  <c r="I13"/>
  <c r="K13"/>
  <c r="M13"/>
  <c r="O13"/>
  <c r="Q13"/>
  <c r="S13"/>
  <c r="U13"/>
  <c r="W13"/>
  <c r="Y17"/>
  <c r="Z17" s="1"/>
  <c r="E27"/>
  <c r="G27"/>
  <c r="I27"/>
  <c r="K27"/>
  <c r="M27"/>
  <c r="O27"/>
  <c r="Q27"/>
  <c r="S27"/>
  <c r="U27"/>
  <c r="W27"/>
  <c r="E29"/>
  <c r="G29"/>
  <c r="I29"/>
  <c r="K29"/>
  <c r="M29"/>
  <c r="O29"/>
  <c r="Q29"/>
  <c r="S29"/>
  <c r="U29"/>
  <c r="W29"/>
  <c r="D43"/>
  <c r="F43"/>
  <c r="H43"/>
  <c r="J43"/>
  <c r="L43"/>
  <c r="N43"/>
  <c r="P43"/>
  <c r="R43"/>
  <c r="T43"/>
  <c r="V43"/>
  <c r="X43"/>
  <c r="D45"/>
  <c r="F45"/>
  <c r="H45"/>
  <c r="J45"/>
  <c r="L45"/>
  <c r="N45"/>
  <c r="P45"/>
  <c r="R45"/>
  <c r="T45"/>
  <c r="V45"/>
  <c r="X45"/>
  <c r="Y49"/>
  <c r="Z49" s="1"/>
  <c r="E59"/>
  <c r="G59"/>
  <c r="I59"/>
  <c r="K59"/>
  <c r="M59"/>
  <c r="O59"/>
  <c r="Q59"/>
  <c r="S59"/>
  <c r="U59"/>
  <c r="W59"/>
  <c r="E61"/>
  <c r="G61"/>
  <c r="I61"/>
  <c r="K61"/>
  <c r="M61"/>
  <c r="O61"/>
  <c r="Q61"/>
  <c r="S61"/>
  <c r="U61"/>
  <c r="W61"/>
  <c r="D20"/>
  <c r="D21" s="1"/>
  <c r="Y33"/>
  <c r="Z33" s="1"/>
  <c r="Z58" i="15"/>
  <c r="Z25"/>
  <c r="V58"/>
  <c r="V25"/>
  <c r="Z44"/>
  <c r="Z11"/>
  <c r="V44"/>
  <c r="V11"/>
  <c r="R44"/>
  <c r="R11"/>
  <c r="AA40"/>
  <c r="AC466" i="12"/>
  <c r="Y40" i="15"/>
  <c r="Y7"/>
  <c r="AA466" i="12"/>
  <c r="W40" i="15"/>
  <c r="Y466" i="12"/>
  <c r="U40" i="15"/>
  <c r="U7"/>
  <c r="W466" i="12"/>
  <c r="S40" i="15"/>
  <c r="U466" i="12"/>
  <c r="Q7" i="15"/>
  <c r="Q40"/>
  <c r="S466" i="12"/>
  <c r="O7" i="15"/>
  <c r="Q466" i="12"/>
  <c r="M7" i="15"/>
  <c r="M40"/>
  <c r="O466" i="12"/>
  <c r="K7" i="15"/>
  <c r="M466" i="12"/>
  <c r="I40" i="15"/>
  <c r="I7"/>
  <c r="K466" i="12"/>
  <c r="AA41" i="15"/>
  <c r="AA8"/>
  <c r="Y41"/>
  <c r="Y8"/>
  <c r="W41"/>
  <c r="W8"/>
  <c r="U41"/>
  <c r="U8"/>
  <c r="S41"/>
  <c r="S8"/>
  <c r="O41"/>
  <c r="O8"/>
  <c r="K41"/>
  <c r="K8"/>
  <c r="AA10"/>
  <c r="AA43"/>
  <c r="W43"/>
  <c r="S43"/>
  <c r="Q43"/>
  <c r="Q10"/>
  <c r="O43"/>
  <c r="O10"/>
  <c r="M43"/>
  <c r="M10"/>
  <c r="K43"/>
  <c r="K10"/>
  <c r="I43"/>
  <c r="AA46"/>
  <c r="AA13"/>
  <c r="AC472" i="12"/>
  <c r="Y46" i="15"/>
  <c r="Y13"/>
  <c r="AA472" i="12"/>
  <c r="W46" i="15"/>
  <c r="W13"/>
  <c r="Y472" i="12"/>
  <c r="U46" i="15"/>
  <c r="U13"/>
  <c r="W472" i="12"/>
  <c r="S46" i="15"/>
  <c r="S13"/>
  <c r="U472" i="12"/>
  <c r="Q46" i="15"/>
  <c r="Q13"/>
  <c r="S472" i="12"/>
  <c r="O46" i="15"/>
  <c r="O13"/>
  <c r="Q472" i="12"/>
  <c r="M46" i="15"/>
  <c r="M13"/>
  <c r="O472" i="12"/>
  <c r="K46" i="15"/>
  <c r="K13"/>
  <c r="M472" i="12"/>
  <c r="I46" i="15"/>
  <c r="K472" i="12"/>
  <c r="AA47" i="15"/>
  <c r="AA14"/>
  <c r="W47"/>
  <c r="W14"/>
  <c r="U14"/>
  <c r="S47"/>
  <c r="S14"/>
  <c r="Q14"/>
  <c r="O47"/>
  <c r="O14"/>
  <c r="M14"/>
  <c r="K47"/>
  <c r="K14"/>
  <c r="I47"/>
  <c r="I14"/>
  <c r="AA49"/>
  <c r="AA16"/>
  <c r="Y16"/>
  <c r="W49"/>
  <c r="W16"/>
  <c r="U16"/>
  <c r="S49"/>
  <c r="S16"/>
  <c r="Q16"/>
  <c r="O49"/>
  <c r="O16"/>
  <c r="M16"/>
  <c r="K49"/>
  <c r="K16"/>
  <c r="I49"/>
  <c r="I16"/>
  <c r="AA54"/>
  <c r="AC480" i="12"/>
  <c r="Y54" i="15"/>
  <c r="AA480" i="12"/>
  <c r="W54" i="15"/>
  <c r="Y480" i="12"/>
  <c r="U54" i="15"/>
  <c r="W480" i="12"/>
  <c r="S54" i="15"/>
  <c r="U480" i="12"/>
  <c r="Q54" i="15"/>
  <c r="Q21"/>
  <c r="S480" i="12"/>
  <c r="O21" i="15"/>
  <c r="Q480" i="12"/>
  <c r="M54" i="15"/>
  <c r="M21"/>
  <c r="O480" i="12"/>
  <c r="K21" i="15"/>
  <c r="M480" i="12"/>
  <c r="I54" i="15"/>
  <c r="I21"/>
  <c r="K480" i="12"/>
  <c r="AA55" i="15"/>
  <c r="AA22"/>
  <c r="Y55"/>
  <c r="Y22"/>
  <c r="W55"/>
  <c r="W22"/>
  <c r="U55"/>
  <c r="U22"/>
  <c r="S55"/>
  <c r="S22"/>
  <c r="AA24"/>
  <c r="AA57"/>
  <c r="W57"/>
  <c r="S57"/>
  <c r="Q57"/>
  <c r="Q24"/>
  <c r="O57"/>
  <c r="O24"/>
  <c r="M57"/>
  <c r="M24"/>
  <c r="K57"/>
  <c r="K24"/>
  <c r="I57"/>
  <c r="AA60"/>
  <c r="AA27"/>
  <c r="AC486" i="12"/>
  <c r="Y60" i="15"/>
  <c r="Y27"/>
  <c r="AA486" i="12"/>
  <c r="W60" i="15"/>
  <c r="W27"/>
  <c r="Y486" i="12"/>
  <c r="U60" i="15"/>
  <c r="U27"/>
  <c r="W486" i="12"/>
  <c r="S60" i="15"/>
  <c r="S27"/>
  <c r="U486" i="12"/>
  <c r="Q60" i="15"/>
  <c r="Q27"/>
  <c r="S486" i="12"/>
  <c r="O60" i="15"/>
  <c r="O27"/>
  <c r="Q486" i="12"/>
  <c r="M60" i="15"/>
  <c r="M27"/>
  <c r="O486" i="12"/>
  <c r="K60" i="15"/>
  <c r="K27"/>
  <c r="M486" i="12"/>
  <c r="AA61" i="15"/>
  <c r="AA28"/>
  <c r="W61"/>
  <c r="W28"/>
  <c r="S61"/>
  <c r="S28"/>
  <c r="O61"/>
  <c r="O28"/>
  <c r="K61"/>
  <c r="K28"/>
  <c r="I61"/>
  <c r="I28"/>
  <c r="AA62"/>
  <c r="AA29"/>
  <c r="Y62"/>
  <c r="Y29"/>
  <c r="W62"/>
  <c r="W29"/>
  <c r="U62"/>
  <c r="U29"/>
  <c r="S62"/>
  <c r="S29"/>
  <c r="Q62"/>
  <c r="Q29"/>
  <c r="O62"/>
  <c r="O29"/>
  <c r="M62"/>
  <c r="M29"/>
  <c r="K62"/>
  <c r="K29"/>
  <c r="I62"/>
  <c r="I29"/>
  <c r="Y63"/>
  <c r="Y30"/>
  <c r="W30"/>
  <c r="U63"/>
  <c r="U30"/>
  <c r="S30"/>
  <c r="Q63"/>
  <c r="Q30"/>
  <c r="O30"/>
  <c r="M63"/>
  <c r="M30"/>
  <c r="K30"/>
  <c r="K486" i="12"/>
  <c r="L466"/>
  <c r="P466"/>
  <c r="N472"/>
  <c r="R472"/>
  <c r="V472"/>
  <c r="Z472"/>
  <c r="AD472"/>
  <c r="L480"/>
  <c r="P480"/>
  <c r="T480"/>
  <c r="N486"/>
  <c r="R486"/>
  <c r="V486"/>
  <c r="Z486"/>
  <c r="AD486"/>
  <c r="I24" i="15"/>
  <c r="I22"/>
  <c r="I13"/>
  <c r="X30"/>
  <c r="T30"/>
  <c r="P30"/>
  <c r="L30"/>
  <c r="X27"/>
  <c r="T27"/>
  <c r="P27"/>
  <c r="L27"/>
  <c r="W24"/>
  <c r="S24"/>
  <c r="N24"/>
  <c r="J24"/>
  <c r="V22"/>
  <c r="M22"/>
  <c r="Y21"/>
  <c r="U21"/>
  <c r="P21"/>
  <c r="L21"/>
  <c r="X16"/>
  <c r="T16"/>
  <c r="P16"/>
  <c r="L16"/>
  <c r="X13"/>
  <c r="T13"/>
  <c r="P13"/>
  <c r="L13"/>
  <c r="W10"/>
  <c r="S10"/>
  <c r="N10"/>
  <c r="J10"/>
  <c r="Z29"/>
  <c r="AA21"/>
  <c r="AA7"/>
  <c r="S7"/>
  <c r="J7"/>
  <c r="R21"/>
  <c r="AA63"/>
  <c r="S63"/>
  <c r="K63"/>
  <c r="V62"/>
  <c r="N62"/>
  <c r="Y61"/>
  <c r="Q61"/>
  <c r="AB60"/>
  <c r="Y57"/>
  <c r="P57"/>
  <c r="V55"/>
  <c r="X54"/>
  <c r="O54"/>
  <c r="U49"/>
  <c r="M49"/>
  <c r="Y47"/>
  <c r="Q47"/>
  <c r="AB46"/>
  <c r="Y43"/>
  <c r="P43"/>
  <c r="X40"/>
  <c r="O40"/>
  <c r="R43"/>
  <c r="I60"/>
  <c r="Z7"/>
  <c r="Z40"/>
  <c r="V7"/>
  <c r="V40"/>
  <c r="R40"/>
  <c r="R7"/>
  <c r="P40"/>
  <c r="P7"/>
  <c r="L40"/>
  <c r="L7"/>
  <c r="AB41"/>
  <c r="Z8"/>
  <c r="X41"/>
  <c r="X8"/>
  <c r="T41"/>
  <c r="T8"/>
  <c r="R41"/>
  <c r="R8"/>
  <c r="P41"/>
  <c r="P8"/>
  <c r="N41"/>
  <c r="N8"/>
  <c r="L41"/>
  <c r="L8"/>
  <c r="J41"/>
  <c r="J8"/>
  <c r="AB43"/>
  <c r="AB10"/>
  <c r="X43"/>
  <c r="X10"/>
  <c r="V43"/>
  <c r="V10"/>
  <c r="T43"/>
  <c r="T10"/>
  <c r="Z46"/>
  <c r="Z13"/>
  <c r="AB47"/>
  <c r="AB14"/>
  <c r="Z47"/>
  <c r="Z14"/>
  <c r="X47"/>
  <c r="V47"/>
  <c r="T47"/>
  <c r="R47"/>
  <c r="P47"/>
  <c r="N47"/>
  <c r="L47"/>
  <c r="J47"/>
  <c r="AB49"/>
  <c r="AB16"/>
  <c r="Z49"/>
  <c r="Z16"/>
  <c r="Z21"/>
  <c r="Z54"/>
  <c r="V54"/>
  <c r="V21"/>
  <c r="AB55"/>
  <c r="Z22"/>
  <c r="X55"/>
  <c r="T55"/>
  <c r="R55"/>
  <c r="R22"/>
  <c r="P55"/>
  <c r="P22"/>
  <c r="N55"/>
  <c r="N22"/>
  <c r="L55"/>
  <c r="L22"/>
  <c r="J55"/>
  <c r="J22"/>
  <c r="AB57"/>
  <c r="AB24"/>
  <c r="X57"/>
  <c r="X24"/>
  <c r="V57"/>
  <c r="V24"/>
  <c r="T57"/>
  <c r="T24"/>
  <c r="R57"/>
  <c r="R24"/>
  <c r="Z60"/>
  <c r="Z27"/>
  <c r="AB61"/>
  <c r="AB28"/>
  <c r="Z61"/>
  <c r="Z28"/>
  <c r="X61"/>
  <c r="V61"/>
  <c r="T61"/>
  <c r="R61"/>
  <c r="P61"/>
  <c r="N61"/>
  <c r="L61"/>
  <c r="J61"/>
  <c r="AB62"/>
  <c r="AB29"/>
  <c r="X62"/>
  <c r="T62"/>
  <c r="P62"/>
  <c r="L62"/>
  <c r="AB63"/>
  <c r="AB30"/>
  <c r="Z63"/>
  <c r="Z30"/>
  <c r="I63"/>
  <c r="I30"/>
  <c r="N466" i="12"/>
  <c r="R466"/>
  <c r="V466"/>
  <c r="Z466"/>
  <c r="AD466"/>
  <c r="L472"/>
  <c r="P472"/>
  <c r="T472"/>
  <c r="X472"/>
  <c r="AB472"/>
  <c r="N480"/>
  <c r="R480"/>
  <c r="V480"/>
  <c r="Z480"/>
  <c r="AD480"/>
  <c r="L486"/>
  <c r="P486"/>
  <c r="T486"/>
  <c r="X486"/>
  <c r="AB486"/>
  <c r="V30" i="15"/>
  <c r="R30"/>
  <c r="N30"/>
  <c r="J30"/>
  <c r="V29"/>
  <c r="R29"/>
  <c r="N29"/>
  <c r="J29"/>
  <c r="V28"/>
  <c r="R28"/>
  <c r="N28"/>
  <c r="J28"/>
  <c r="V27"/>
  <c r="R27"/>
  <c r="N27"/>
  <c r="J27"/>
  <c r="L24"/>
  <c r="X22"/>
  <c r="T22"/>
  <c r="N21"/>
  <c r="J21"/>
  <c r="V16"/>
  <c r="R16"/>
  <c r="N16"/>
  <c r="J16"/>
  <c r="V14"/>
  <c r="R14"/>
  <c r="N14"/>
  <c r="J14"/>
  <c r="V13"/>
  <c r="R13"/>
  <c r="N13"/>
  <c r="J13"/>
  <c r="L10"/>
  <c r="V8"/>
  <c r="Z24"/>
  <c r="AB22"/>
  <c r="Z10"/>
  <c r="AB8"/>
  <c r="N7"/>
  <c r="Z62"/>
  <c r="R62"/>
  <c r="J62"/>
  <c r="Z55"/>
  <c r="AB54"/>
  <c r="T54"/>
  <c r="Z41"/>
  <c r="AB40"/>
  <c r="T40"/>
  <c r="X86" i="19"/>
  <c r="X90" s="1"/>
  <c r="E76"/>
  <c r="G76"/>
  <c r="I76"/>
  <c r="K76"/>
  <c r="M76"/>
  <c r="O76"/>
  <c r="Q76"/>
  <c r="S76"/>
  <c r="U76"/>
  <c r="W76"/>
  <c r="E77"/>
  <c r="G77"/>
  <c r="I77"/>
  <c r="K77"/>
  <c r="M77"/>
  <c r="O77"/>
  <c r="Q77"/>
  <c r="S77"/>
  <c r="U77"/>
  <c r="W77"/>
  <c r="E78"/>
  <c r="G78"/>
  <c r="I78"/>
  <c r="K78"/>
  <c r="M78"/>
  <c r="O78"/>
  <c r="Q78"/>
  <c r="S78"/>
  <c r="U78"/>
  <c r="W78"/>
  <c r="E79"/>
  <c r="G79"/>
  <c r="I79"/>
  <c r="K79"/>
  <c r="M79"/>
  <c r="O79"/>
  <c r="Q79"/>
  <c r="S79"/>
  <c r="U79"/>
  <c r="W79"/>
  <c r="F80"/>
  <c r="F87" s="1"/>
  <c r="F91" s="1"/>
  <c r="H80"/>
  <c r="H87" s="1"/>
  <c r="H91" s="1"/>
  <c r="J80"/>
  <c r="J87" s="1"/>
  <c r="J91" s="1"/>
  <c r="L80"/>
  <c r="L87" s="1"/>
  <c r="L91" s="1"/>
  <c r="N80"/>
  <c r="N87" s="1"/>
  <c r="N91" s="1"/>
  <c r="P80"/>
  <c r="P87" s="1"/>
  <c r="P91" s="1"/>
  <c r="R80"/>
  <c r="R87" s="1"/>
  <c r="R91" s="1"/>
  <c r="T80"/>
  <c r="T87" s="1"/>
  <c r="T91" s="1"/>
  <c r="V80"/>
  <c r="V87" s="1"/>
  <c r="V91" s="1"/>
  <c r="X80"/>
  <c r="X87" s="1"/>
  <c r="X91" s="1"/>
  <c r="D76"/>
  <c r="F76"/>
  <c r="H76"/>
  <c r="J76"/>
  <c r="L76"/>
  <c r="N76"/>
  <c r="P76"/>
  <c r="R76"/>
  <c r="T76"/>
  <c r="V76"/>
  <c r="D77"/>
  <c r="F77"/>
  <c r="H77"/>
  <c r="J77"/>
  <c r="L77"/>
  <c r="N77"/>
  <c r="P77"/>
  <c r="R77"/>
  <c r="T77"/>
  <c r="V77"/>
  <c r="D78"/>
  <c r="F78"/>
  <c r="H78"/>
  <c r="J78"/>
  <c r="L78"/>
  <c r="N78"/>
  <c r="P78"/>
  <c r="R78"/>
  <c r="T78"/>
  <c r="V78"/>
  <c r="F79"/>
  <c r="H79"/>
  <c r="J79"/>
  <c r="L79"/>
  <c r="N79"/>
  <c r="P79"/>
  <c r="R79"/>
  <c r="T79"/>
  <c r="V79"/>
  <c r="E80"/>
  <c r="G80"/>
  <c r="G87" s="1"/>
  <c r="G91" s="1"/>
  <c r="I80"/>
  <c r="I87" s="1"/>
  <c r="I91" s="1"/>
  <c r="K80"/>
  <c r="K87" s="1"/>
  <c r="K91" s="1"/>
  <c r="M80"/>
  <c r="M87" s="1"/>
  <c r="M91" s="1"/>
  <c r="O80"/>
  <c r="O87" s="1"/>
  <c r="O91" s="1"/>
  <c r="Q80"/>
  <c r="Q87" s="1"/>
  <c r="Q91" s="1"/>
  <c r="S80"/>
  <c r="S87" s="1"/>
  <c r="S91" s="1"/>
  <c r="U80"/>
  <c r="U87" s="1"/>
  <c r="U91" s="1"/>
  <c r="F183" i="10"/>
  <c r="AD496" i="12" s="1"/>
  <c r="F182" i="10"/>
  <c r="AD497" i="12" s="1"/>
  <c r="F181" i="10"/>
  <c r="J457" i="12"/>
  <c r="K457"/>
  <c r="L457"/>
  <c r="M457"/>
  <c r="N457"/>
  <c r="O457"/>
  <c r="P457"/>
  <c r="Q457"/>
  <c r="R457"/>
  <c r="S457"/>
  <c r="T457"/>
  <c r="U457"/>
  <c r="V457"/>
  <c r="W457"/>
  <c r="X457"/>
  <c r="Y457"/>
  <c r="Z457"/>
  <c r="AA457"/>
  <c r="AB457"/>
  <c r="AC457"/>
  <c r="AD457"/>
  <c r="J456"/>
  <c r="K456"/>
  <c r="L456"/>
  <c r="M456"/>
  <c r="N456"/>
  <c r="O456"/>
  <c r="P456"/>
  <c r="Q456"/>
  <c r="R456"/>
  <c r="S456"/>
  <c r="T456"/>
  <c r="U456"/>
  <c r="V456"/>
  <c r="W456"/>
  <c r="X456"/>
  <c r="Y456"/>
  <c r="Z456"/>
  <c r="AA456"/>
  <c r="AB456"/>
  <c r="AC456"/>
  <c r="AD456"/>
  <c r="J455"/>
  <c r="K455"/>
  <c r="L455"/>
  <c r="M455"/>
  <c r="N455"/>
  <c r="O455"/>
  <c r="P455"/>
  <c r="Q455"/>
  <c r="R455"/>
  <c r="S455"/>
  <c r="T455"/>
  <c r="U455"/>
  <c r="V455"/>
  <c r="W455"/>
  <c r="X455"/>
  <c r="Y455"/>
  <c r="Z455"/>
  <c r="AA455"/>
  <c r="AB455"/>
  <c r="AC455"/>
  <c r="AD455"/>
  <c r="J454"/>
  <c r="J458" s="1"/>
  <c r="K454"/>
  <c r="L454"/>
  <c r="L458" s="1"/>
  <c r="M454"/>
  <c r="N454"/>
  <c r="N458" s="1"/>
  <c r="O454"/>
  <c r="P454"/>
  <c r="P458" s="1"/>
  <c r="Q454"/>
  <c r="R454"/>
  <c r="R458" s="1"/>
  <c r="S454"/>
  <c r="T454"/>
  <c r="T458" s="1"/>
  <c r="U454"/>
  <c r="V454"/>
  <c r="V458" s="1"/>
  <c r="W454"/>
  <c r="X454"/>
  <c r="Y454"/>
  <c r="Z454"/>
  <c r="AA454"/>
  <c r="AB454"/>
  <c r="AC454"/>
  <c r="AD454"/>
  <c r="I457"/>
  <c r="I456"/>
  <c r="I455"/>
  <c r="I454"/>
  <c r="AC458" l="1"/>
  <c r="AA458"/>
  <c r="Y458"/>
  <c r="W458"/>
  <c r="U458"/>
  <c r="S458"/>
  <c r="Q458"/>
  <c r="O458"/>
  <c r="M458"/>
  <c r="K458"/>
  <c r="R36" i="19"/>
  <c r="R37" s="1"/>
  <c r="R39" s="1"/>
  <c r="F68"/>
  <c r="F69" s="1"/>
  <c r="F71" s="1"/>
  <c r="J36"/>
  <c r="J37" s="1"/>
  <c r="J39" s="1"/>
  <c r="Y60"/>
  <c r="Z60" s="1"/>
  <c r="Y46"/>
  <c r="Z46" s="1"/>
  <c r="Y30"/>
  <c r="Z30" s="1"/>
  <c r="Y28"/>
  <c r="Z28" s="1"/>
  <c r="V20"/>
  <c r="V21" s="1"/>
  <c r="V23" s="1"/>
  <c r="F20"/>
  <c r="F21" s="1"/>
  <c r="F23" s="1"/>
  <c r="V52"/>
  <c r="V53" s="1"/>
  <c r="V55" s="1"/>
  <c r="N68"/>
  <c r="N69" s="1"/>
  <c r="N71" s="1"/>
  <c r="Y44"/>
  <c r="Z44" s="1"/>
  <c r="V36"/>
  <c r="V37" s="1"/>
  <c r="V39" s="1"/>
  <c r="N36"/>
  <c r="N37" s="1"/>
  <c r="N39" s="1"/>
  <c r="F36"/>
  <c r="F37" s="1"/>
  <c r="F39" s="1"/>
  <c r="Y12"/>
  <c r="Z12" s="1"/>
  <c r="Y43"/>
  <c r="Z43" s="1"/>
  <c r="D68"/>
  <c r="D69" s="1"/>
  <c r="U52"/>
  <c r="U53" s="1"/>
  <c r="U55" s="1"/>
  <c r="Q52"/>
  <c r="Q53" s="1"/>
  <c r="Q55" s="1"/>
  <c r="M52"/>
  <c r="M53" s="1"/>
  <c r="M55" s="1"/>
  <c r="I52"/>
  <c r="I53" s="1"/>
  <c r="I55" s="1"/>
  <c r="E52"/>
  <c r="E53" s="1"/>
  <c r="E55" s="1"/>
  <c r="X68"/>
  <c r="X69" s="1"/>
  <c r="X71" s="1"/>
  <c r="P68"/>
  <c r="P69" s="1"/>
  <c r="P71" s="1"/>
  <c r="H68"/>
  <c r="H69" s="1"/>
  <c r="H71" s="1"/>
  <c r="T20"/>
  <c r="T21" s="1"/>
  <c r="T23" s="1"/>
  <c r="L20"/>
  <c r="L21" s="1"/>
  <c r="L23" s="1"/>
  <c r="T68"/>
  <c r="T69" s="1"/>
  <c r="T71" s="1"/>
  <c r="L68"/>
  <c r="L69" s="1"/>
  <c r="L71" s="1"/>
  <c r="Y47"/>
  <c r="Z47" s="1"/>
  <c r="X20"/>
  <c r="X21" s="1"/>
  <c r="X23" s="1"/>
  <c r="P20"/>
  <c r="P21" s="1"/>
  <c r="P23" s="1"/>
  <c r="H20"/>
  <c r="H21" s="1"/>
  <c r="H23" s="1"/>
  <c r="U68"/>
  <c r="U69" s="1"/>
  <c r="U71" s="1"/>
  <c r="Q68"/>
  <c r="Q69" s="1"/>
  <c r="Q71" s="1"/>
  <c r="M68"/>
  <c r="M69" s="1"/>
  <c r="M71" s="1"/>
  <c r="I68"/>
  <c r="I69" s="1"/>
  <c r="I71" s="1"/>
  <c r="E68"/>
  <c r="E69" s="1"/>
  <c r="Y45"/>
  <c r="Z45" s="1"/>
  <c r="Y29"/>
  <c r="Z29" s="1"/>
  <c r="Y62"/>
  <c r="Z62" s="1"/>
  <c r="R68"/>
  <c r="R69" s="1"/>
  <c r="R71" s="1"/>
  <c r="J68"/>
  <c r="J69" s="1"/>
  <c r="J71" s="1"/>
  <c r="X36"/>
  <c r="X37" s="1"/>
  <c r="X39" s="1"/>
  <c r="T36"/>
  <c r="T37" s="1"/>
  <c r="T39" s="1"/>
  <c r="P36"/>
  <c r="P37" s="1"/>
  <c r="P39" s="1"/>
  <c r="L36"/>
  <c r="L37" s="1"/>
  <c r="L39" s="1"/>
  <c r="H36"/>
  <c r="H37" s="1"/>
  <c r="H39" s="1"/>
  <c r="Y15"/>
  <c r="Z15" s="1"/>
  <c r="R20"/>
  <c r="R21" s="1"/>
  <c r="R23" s="1"/>
  <c r="J20"/>
  <c r="J21" s="1"/>
  <c r="J23" s="1"/>
  <c r="Y63"/>
  <c r="Z63" s="1"/>
  <c r="Y14"/>
  <c r="Z14" s="1"/>
  <c r="Y31"/>
  <c r="Z31" s="1"/>
  <c r="R52"/>
  <c r="R53" s="1"/>
  <c r="R55" s="1"/>
  <c r="N52"/>
  <c r="N53" s="1"/>
  <c r="N55" s="1"/>
  <c r="J52"/>
  <c r="J53" s="1"/>
  <c r="J55" s="1"/>
  <c r="F52"/>
  <c r="F53" s="1"/>
  <c r="F55" s="1"/>
  <c r="U36"/>
  <c r="U37" s="1"/>
  <c r="U39" s="1"/>
  <c r="Q36"/>
  <c r="Q37" s="1"/>
  <c r="Q39" s="1"/>
  <c r="M36"/>
  <c r="M37" s="1"/>
  <c r="M39" s="1"/>
  <c r="I36"/>
  <c r="I37" s="1"/>
  <c r="I39" s="1"/>
  <c r="E36"/>
  <c r="E37" s="1"/>
  <c r="Y13"/>
  <c r="Z13" s="1"/>
  <c r="W20"/>
  <c r="W21" s="1"/>
  <c r="W23" s="1"/>
  <c r="S20"/>
  <c r="S21" s="1"/>
  <c r="S23" s="1"/>
  <c r="O20"/>
  <c r="O21" s="1"/>
  <c r="O23" s="1"/>
  <c r="K20"/>
  <c r="K21" s="1"/>
  <c r="K23" s="1"/>
  <c r="G20"/>
  <c r="G21" s="1"/>
  <c r="G23" s="1"/>
  <c r="Y59"/>
  <c r="Z59" s="1"/>
  <c r="Y27"/>
  <c r="Z27" s="1"/>
  <c r="Y11"/>
  <c r="Z11" s="1"/>
  <c r="Y61"/>
  <c r="Z61" s="1"/>
  <c r="W68"/>
  <c r="W69" s="1"/>
  <c r="W71" s="1"/>
  <c r="S68"/>
  <c r="S69" s="1"/>
  <c r="S71" s="1"/>
  <c r="O68"/>
  <c r="O69" s="1"/>
  <c r="O71" s="1"/>
  <c r="K68"/>
  <c r="K69" s="1"/>
  <c r="K71" s="1"/>
  <c r="G68"/>
  <c r="G69" s="1"/>
  <c r="G71" s="1"/>
  <c r="X52"/>
  <c r="X53" s="1"/>
  <c r="X55" s="1"/>
  <c r="T52"/>
  <c r="T53" s="1"/>
  <c r="T55" s="1"/>
  <c r="P52"/>
  <c r="P53" s="1"/>
  <c r="P55" s="1"/>
  <c r="L52"/>
  <c r="L53" s="1"/>
  <c r="L55" s="1"/>
  <c r="H52"/>
  <c r="H53" s="1"/>
  <c r="H55" s="1"/>
  <c r="D52"/>
  <c r="D53" s="1"/>
  <c r="W36"/>
  <c r="W37" s="1"/>
  <c r="W39" s="1"/>
  <c r="S36"/>
  <c r="S37" s="1"/>
  <c r="S39" s="1"/>
  <c r="O36"/>
  <c r="O37" s="1"/>
  <c r="O39" s="1"/>
  <c r="K36"/>
  <c r="K37" s="1"/>
  <c r="K39" s="1"/>
  <c r="G36"/>
  <c r="G37" s="1"/>
  <c r="G39" s="1"/>
  <c r="U20"/>
  <c r="U21" s="1"/>
  <c r="U23" s="1"/>
  <c r="Q20"/>
  <c r="Q21" s="1"/>
  <c r="Q23" s="1"/>
  <c r="M20"/>
  <c r="M21" s="1"/>
  <c r="M23" s="1"/>
  <c r="I20"/>
  <c r="I21" s="1"/>
  <c r="I23" s="1"/>
  <c r="E20"/>
  <c r="V64" i="15"/>
  <c r="V31"/>
  <c r="N64"/>
  <c r="N31"/>
  <c r="AB58"/>
  <c r="AB25"/>
  <c r="T58"/>
  <c r="T25"/>
  <c r="L58"/>
  <c r="L25"/>
  <c r="V50"/>
  <c r="V17"/>
  <c r="N50"/>
  <c r="N17"/>
  <c r="AB44"/>
  <c r="AB11"/>
  <c r="T44"/>
  <c r="T11"/>
  <c r="L44"/>
  <c r="L11"/>
  <c r="X64"/>
  <c r="X31"/>
  <c r="P64"/>
  <c r="P31"/>
  <c r="R58"/>
  <c r="R25"/>
  <c r="J25"/>
  <c r="J58"/>
  <c r="X50"/>
  <c r="X17"/>
  <c r="P50"/>
  <c r="P17"/>
  <c r="N11"/>
  <c r="N44"/>
  <c r="I64"/>
  <c r="I31"/>
  <c r="M64"/>
  <c r="M31"/>
  <c r="Q64"/>
  <c r="Q31"/>
  <c r="U64"/>
  <c r="U31"/>
  <c r="Y64"/>
  <c r="Y31"/>
  <c r="K58"/>
  <c r="K25"/>
  <c r="M58"/>
  <c r="M25"/>
  <c r="S25"/>
  <c r="S58"/>
  <c r="U58"/>
  <c r="U25"/>
  <c r="W25"/>
  <c r="W58"/>
  <c r="Y58"/>
  <c r="Y25"/>
  <c r="AA58"/>
  <c r="AA25"/>
  <c r="I50"/>
  <c r="I17"/>
  <c r="K50"/>
  <c r="K17"/>
  <c r="O50"/>
  <c r="O17"/>
  <c r="S50"/>
  <c r="S17"/>
  <c r="W50"/>
  <c r="W17"/>
  <c r="AA50"/>
  <c r="AA17"/>
  <c r="I11"/>
  <c r="I44"/>
  <c r="O44"/>
  <c r="O11"/>
  <c r="Q44"/>
  <c r="Q11"/>
  <c r="W11"/>
  <c r="W44"/>
  <c r="Y44"/>
  <c r="Y11"/>
  <c r="I458" i="12"/>
  <c r="AD458"/>
  <c r="AB458"/>
  <c r="Z458"/>
  <c r="X458"/>
  <c r="Z64" i="15"/>
  <c r="Z31"/>
  <c r="R64"/>
  <c r="R31"/>
  <c r="J64"/>
  <c r="J31"/>
  <c r="X58"/>
  <c r="X25"/>
  <c r="P58"/>
  <c r="P25"/>
  <c r="Z17"/>
  <c r="Z50"/>
  <c r="R17"/>
  <c r="R50"/>
  <c r="J17"/>
  <c r="J50"/>
  <c r="X44"/>
  <c r="X11"/>
  <c r="P44"/>
  <c r="P11"/>
  <c r="AB64"/>
  <c r="AB31"/>
  <c r="T64"/>
  <c r="T31"/>
  <c r="L64"/>
  <c r="L31"/>
  <c r="N25"/>
  <c r="N58"/>
  <c r="AB50"/>
  <c r="AB17"/>
  <c r="T50"/>
  <c r="T17"/>
  <c r="L50"/>
  <c r="L17"/>
  <c r="J11"/>
  <c r="J44"/>
  <c r="K64"/>
  <c r="K31"/>
  <c r="O64"/>
  <c r="O31"/>
  <c r="S64"/>
  <c r="S31"/>
  <c r="W64"/>
  <c r="W31"/>
  <c r="AA64"/>
  <c r="AA31"/>
  <c r="I58"/>
  <c r="I25"/>
  <c r="O58"/>
  <c r="O25"/>
  <c r="Q58"/>
  <c r="Q25"/>
  <c r="M50"/>
  <c r="M17"/>
  <c r="Q50"/>
  <c r="Q17"/>
  <c r="U50"/>
  <c r="U17"/>
  <c r="Y50"/>
  <c r="Y17"/>
  <c r="K44"/>
  <c r="K11"/>
  <c r="M44"/>
  <c r="M11"/>
  <c r="S11"/>
  <c r="S44"/>
  <c r="U44"/>
  <c r="U11"/>
  <c r="AA44"/>
  <c r="AA11"/>
  <c r="AD500" i="12"/>
  <c r="Y80" i="19"/>
  <c r="Z80" s="1"/>
  <c r="E87"/>
  <c r="V85"/>
  <c r="V88" s="1"/>
  <c r="V92" s="1"/>
  <c r="V86"/>
  <c r="V90" s="1"/>
  <c r="R85"/>
  <c r="R88" s="1"/>
  <c r="R92" s="1"/>
  <c r="R86"/>
  <c r="R90" s="1"/>
  <c r="N85"/>
  <c r="N88" s="1"/>
  <c r="N92" s="1"/>
  <c r="N86"/>
  <c r="N90" s="1"/>
  <c r="J85"/>
  <c r="J88" s="1"/>
  <c r="J92" s="1"/>
  <c r="J86"/>
  <c r="J90" s="1"/>
  <c r="F85"/>
  <c r="F88" s="1"/>
  <c r="F92" s="1"/>
  <c r="F86"/>
  <c r="F90" s="1"/>
  <c r="U86"/>
  <c r="U90" s="1"/>
  <c r="U85"/>
  <c r="U88" s="1"/>
  <c r="U92" s="1"/>
  <c r="Q86"/>
  <c r="Q90" s="1"/>
  <c r="Q85"/>
  <c r="Q88" s="1"/>
  <c r="Q92" s="1"/>
  <c r="M86"/>
  <c r="M90" s="1"/>
  <c r="M85"/>
  <c r="M88" s="1"/>
  <c r="M92" s="1"/>
  <c r="I86"/>
  <c r="I90" s="1"/>
  <c r="I85"/>
  <c r="I88" s="1"/>
  <c r="I92" s="1"/>
  <c r="E86"/>
  <c r="E85"/>
  <c r="Y76"/>
  <c r="Z76" s="1"/>
  <c r="Y79"/>
  <c r="Z79" s="1"/>
  <c r="Y78"/>
  <c r="Z78" s="1"/>
  <c r="Y77"/>
  <c r="Z77" s="1"/>
  <c r="E71"/>
  <c r="E39"/>
  <c r="X85"/>
  <c r="X88" s="1"/>
  <c r="X92" s="1"/>
  <c r="T85"/>
  <c r="T88" s="1"/>
  <c r="T92" s="1"/>
  <c r="T86"/>
  <c r="T90" s="1"/>
  <c r="P85"/>
  <c r="P88" s="1"/>
  <c r="P92" s="1"/>
  <c r="P86"/>
  <c r="P90" s="1"/>
  <c r="L85"/>
  <c r="L88" s="1"/>
  <c r="L92" s="1"/>
  <c r="L86"/>
  <c r="L90" s="1"/>
  <c r="H85"/>
  <c r="H88" s="1"/>
  <c r="H92" s="1"/>
  <c r="H86"/>
  <c r="H90" s="1"/>
  <c r="D85"/>
  <c r="D88" s="1"/>
  <c r="D86"/>
  <c r="W86"/>
  <c r="W90" s="1"/>
  <c r="W85"/>
  <c r="W88" s="1"/>
  <c r="W92" s="1"/>
  <c r="S86"/>
  <c r="S90" s="1"/>
  <c r="S85"/>
  <c r="S88" s="1"/>
  <c r="S92" s="1"/>
  <c r="O86"/>
  <c r="O90" s="1"/>
  <c r="O85"/>
  <c r="O88" s="1"/>
  <c r="O92" s="1"/>
  <c r="K86"/>
  <c r="K90" s="1"/>
  <c r="K85"/>
  <c r="K88" s="1"/>
  <c r="K92" s="1"/>
  <c r="G86"/>
  <c r="G90" s="1"/>
  <c r="G85"/>
  <c r="G88" s="1"/>
  <c r="G92" s="1"/>
  <c r="AD489" i="12"/>
  <c r="AD490"/>
  <c r="O496"/>
  <c r="Y496"/>
  <c r="O497"/>
  <c r="Y497"/>
  <c r="T496"/>
  <c r="T497"/>
  <c r="Y71" i="19" l="1"/>
  <c r="Y55"/>
  <c r="Y39"/>
  <c r="Y53"/>
  <c r="Z53" s="1"/>
  <c r="E21"/>
  <c r="Y20"/>
  <c r="Z20" s="1"/>
  <c r="Y52"/>
  <c r="Z52" s="1"/>
  <c r="Y69"/>
  <c r="Z69" s="1"/>
  <c r="Y68"/>
  <c r="Z68" s="1"/>
  <c r="Y37"/>
  <c r="Z37" s="1"/>
  <c r="Y36"/>
  <c r="Z36" s="1"/>
  <c r="AD493" i="12"/>
  <c r="G44" i="17"/>
  <c r="H23" i="4"/>
  <c r="E90" i="19"/>
  <c r="Y90" s="1"/>
  <c r="Z90" s="1"/>
  <c r="Y86"/>
  <c r="Z86" s="1"/>
  <c r="E88"/>
  <c r="Y85"/>
  <c r="Z85" s="1"/>
  <c r="E91"/>
  <c r="Y91" s="1"/>
  <c r="Z91" s="1"/>
  <c r="Y87"/>
  <c r="Z87" s="1"/>
  <c r="O500" i="12"/>
  <c r="T500"/>
  <c r="Y500"/>
  <c r="E29" i="2"/>
  <c r="E20"/>
  <c r="E31"/>
  <c r="I110" i="17" s="1"/>
  <c r="E21" i="2"/>
  <c r="E30"/>
  <c r="F89" i="4" l="1"/>
  <c r="H89"/>
  <c r="J89"/>
  <c r="L89"/>
  <c r="N89"/>
  <c r="P89"/>
  <c r="R89"/>
  <c r="T89"/>
  <c r="V89"/>
  <c r="D89"/>
  <c r="E84"/>
  <c r="G84"/>
  <c r="I84"/>
  <c r="K84"/>
  <c r="M84"/>
  <c r="O84"/>
  <c r="Q84"/>
  <c r="S84"/>
  <c r="U84"/>
  <c r="W84"/>
  <c r="E89"/>
  <c r="G89"/>
  <c r="I89"/>
  <c r="K89"/>
  <c r="M89"/>
  <c r="O89"/>
  <c r="Q89"/>
  <c r="S89"/>
  <c r="U89"/>
  <c r="W89"/>
  <c r="F84"/>
  <c r="H84"/>
  <c r="J84"/>
  <c r="L84"/>
  <c r="N84"/>
  <c r="P84"/>
  <c r="R84"/>
  <c r="T84"/>
  <c r="V84"/>
  <c r="D84"/>
  <c r="T20"/>
  <c r="L20"/>
  <c r="V15"/>
  <c r="P15"/>
  <c r="H15"/>
  <c r="N20"/>
  <c r="D20"/>
  <c r="R15"/>
  <c r="J15"/>
  <c r="R19" i="16"/>
  <c r="K20" i="4"/>
  <c r="G20"/>
  <c r="W66"/>
  <c r="S66"/>
  <c r="P14" i="17"/>
  <c r="H14"/>
  <c r="R37" i="16"/>
  <c r="N37"/>
  <c r="J37"/>
  <c r="F37"/>
  <c r="W61" i="4"/>
  <c r="L59" i="17"/>
  <c r="D59"/>
  <c r="V43" i="4"/>
  <c r="N43"/>
  <c r="F43"/>
  <c r="C65" i="16"/>
  <c r="F20" i="4"/>
  <c r="R43"/>
  <c r="S87" i="16"/>
  <c r="O87"/>
  <c r="K87"/>
  <c r="G87"/>
  <c r="S82"/>
  <c r="O82"/>
  <c r="K82"/>
  <c r="G82"/>
  <c r="U82"/>
  <c r="J82"/>
  <c r="U87"/>
  <c r="P86" i="17"/>
  <c r="V66" i="4"/>
  <c r="T66"/>
  <c r="N66"/>
  <c r="L66"/>
  <c r="J66"/>
  <c r="H66"/>
  <c r="F66"/>
  <c r="R38"/>
  <c r="P38"/>
  <c r="J38"/>
  <c r="H38"/>
  <c r="V61"/>
  <c r="P61"/>
  <c r="N61"/>
  <c r="H61"/>
  <c r="F61"/>
  <c r="D61"/>
  <c r="P20"/>
  <c r="H20"/>
  <c r="T15"/>
  <c r="L15"/>
  <c r="D15"/>
  <c r="V20"/>
  <c r="J20"/>
  <c r="J43"/>
  <c r="N15"/>
  <c r="F15"/>
  <c r="V19" i="16"/>
  <c r="N19"/>
  <c r="H19" i="17"/>
  <c r="D19"/>
  <c r="O66" i="4"/>
  <c r="J65" i="16"/>
  <c r="U15" i="4"/>
  <c r="L14" i="17"/>
  <c r="D14"/>
  <c r="Q38" i="4"/>
  <c r="M38"/>
  <c r="I38"/>
  <c r="E38"/>
  <c r="Q19" i="16"/>
  <c r="S65"/>
  <c r="S37"/>
  <c r="R20" i="4"/>
  <c r="C82" i="16"/>
  <c r="Q87"/>
  <c r="M87"/>
  <c r="I87"/>
  <c r="E87"/>
  <c r="T86" i="17"/>
  <c r="C87" i="16"/>
  <c r="Q82"/>
  <c r="M82"/>
  <c r="N82"/>
  <c r="F82"/>
  <c r="V82"/>
  <c r="K86" i="17"/>
  <c r="U111" i="4"/>
  <c r="Q111"/>
  <c r="M111"/>
  <c r="R66"/>
  <c r="P66"/>
  <c r="D66"/>
  <c r="N38"/>
  <c r="L38"/>
  <c r="F38"/>
  <c r="T61"/>
  <c r="R61"/>
  <c r="L61"/>
  <c r="J61"/>
  <c r="U20"/>
  <c r="Q20"/>
  <c r="M20"/>
  <c r="E20"/>
  <c r="S15"/>
  <c r="O15"/>
  <c r="K15"/>
  <c r="G15"/>
  <c r="V38"/>
  <c r="D43"/>
  <c r="P43"/>
  <c r="H43"/>
  <c r="O61"/>
  <c r="G61"/>
  <c r="K66"/>
  <c r="S20"/>
  <c r="I20"/>
  <c r="Q15"/>
  <c r="I15"/>
  <c r="D38"/>
  <c r="L43"/>
  <c r="S61"/>
  <c r="W43"/>
  <c r="W38"/>
  <c r="S38"/>
  <c r="K38"/>
  <c r="Q61"/>
  <c r="I61"/>
  <c r="U66"/>
  <c r="M66"/>
  <c r="E66"/>
  <c r="F60" i="16"/>
  <c r="P82"/>
  <c r="L82"/>
  <c r="H82"/>
  <c r="C86" i="17"/>
  <c r="N14" i="16"/>
  <c r="P42"/>
  <c r="D65"/>
  <c r="R82"/>
  <c r="D82"/>
  <c r="P81" i="17"/>
  <c r="H81"/>
  <c r="V14"/>
  <c r="N14"/>
  <c r="F14"/>
  <c r="D64"/>
  <c r="G86"/>
  <c r="P41"/>
  <c r="N19"/>
  <c r="C14" i="16"/>
  <c r="V65"/>
  <c r="T110"/>
  <c r="C19" i="17"/>
  <c r="C81"/>
  <c r="C14"/>
  <c r="C41"/>
  <c r="Q14"/>
  <c r="O14"/>
  <c r="I14"/>
  <c r="G14"/>
  <c r="K64"/>
  <c r="G64"/>
  <c r="V86"/>
  <c r="R86"/>
  <c r="N86"/>
  <c r="L86"/>
  <c r="J86"/>
  <c r="H86"/>
  <c r="F86"/>
  <c r="D86"/>
  <c r="U41"/>
  <c r="Q41"/>
  <c r="M41"/>
  <c r="O19"/>
  <c r="I82" i="16"/>
  <c r="P59" i="17"/>
  <c r="T64"/>
  <c r="P110" i="16"/>
  <c r="S59" i="17"/>
  <c r="Q59"/>
  <c r="O59"/>
  <c r="S36"/>
  <c r="S86"/>
  <c r="K41"/>
  <c r="W20" i="4"/>
  <c r="O20"/>
  <c r="W15"/>
  <c r="M15"/>
  <c r="E15"/>
  <c r="T38"/>
  <c r="T43"/>
  <c r="K61"/>
  <c r="G66"/>
  <c r="U43"/>
  <c r="S43"/>
  <c r="Q43"/>
  <c r="O43"/>
  <c r="M43"/>
  <c r="K43"/>
  <c r="I43"/>
  <c r="G43"/>
  <c r="E43"/>
  <c r="U38"/>
  <c r="O38"/>
  <c r="G38"/>
  <c r="U61"/>
  <c r="M61"/>
  <c r="E61"/>
  <c r="Q66"/>
  <c r="I66"/>
  <c r="N60" i="16"/>
  <c r="J60"/>
  <c r="T82"/>
  <c r="V14"/>
  <c r="L65"/>
  <c r="R19" i="17"/>
  <c r="T14" i="16"/>
  <c r="V87"/>
  <c r="L110"/>
  <c r="N59" i="17"/>
  <c r="F59"/>
  <c r="S81"/>
  <c r="O81"/>
  <c r="K81"/>
  <c r="G81"/>
  <c r="U14"/>
  <c r="K14"/>
  <c r="E14"/>
  <c r="P109"/>
  <c r="N64"/>
  <c r="E64"/>
  <c r="O41"/>
  <c r="U19"/>
  <c r="Q19"/>
  <c r="L109"/>
  <c r="E82" i="16"/>
  <c r="P87"/>
  <c r="L87"/>
  <c r="H87"/>
  <c r="D87"/>
  <c r="K59" i="17"/>
  <c r="R81"/>
  <c r="J81"/>
  <c r="O36"/>
  <c r="E36"/>
  <c r="M64"/>
  <c r="F64"/>
  <c r="M86"/>
  <c r="E86"/>
  <c r="G41"/>
  <c r="I19"/>
  <c r="E19"/>
  <c r="F14" i="16"/>
  <c r="T81" i="17"/>
  <c r="L81"/>
  <c r="D81"/>
  <c r="R14"/>
  <c r="J14"/>
  <c r="H64"/>
  <c r="T42" i="16"/>
  <c r="T87"/>
  <c r="C64" i="17"/>
  <c r="R59"/>
  <c r="J59"/>
  <c r="U81"/>
  <c r="Q81"/>
  <c r="M81"/>
  <c r="I81"/>
  <c r="E81"/>
  <c r="S14"/>
  <c r="M14"/>
  <c r="T109"/>
  <c r="V64"/>
  <c r="I64"/>
  <c r="S41"/>
  <c r="J41"/>
  <c r="S19"/>
  <c r="M19"/>
  <c r="H59"/>
  <c r="R87" i="16"/>
  <c r="N87"/>
  <c r="J87"/>
  <c r="F87"/>
  <c r="I59" i="17"/>
  <c r="V81"/>
  <c r="N81"/>
  <c r="F81"/>
  <c r="M36"/>
  <c r="G36"/>
  <c r="U64"/>
  <c r="O64"/>
  <c r="J64"/>
  <c r="U86"/>
  <c r="Q86"/>
  <c r="I86"/>
  <c r="G19"/>
  <c r="O86"/>
  <c r="V19"/>
  <c r="H60" i="16"/>
  <c r="F36" i="17"/>
  <c r="J36"/>
  <c r="N36"/>
  <c r="R36"/>
  <c r="V36"/>
  <c r="H41"/>
  <c r="R41"/>
  <c r="F19"/>
  <c r="L19"/>
  <c r="T19" i="16"/>
  <c r="K36" i="17"/>
  <c r="U19" i="16"/>
  <c r="L41" i="17"/>
  <c r="R64"/>
  <c r="P14" i="16"/>
  <c r="H37"/>
  <c r="P37"/>
  <c r="D37"/>
  <c r="D60"/>
  <c r="T60"/>
  <c r="T36" i="17"/>
  <c r="P65" i="16"/>
  <c r="F42"/>
  <c r="J42"/>
  <c r="N42"/>
  <c r="J19"/>
  <c r="P19" i="17"/>
  <c r="M19" i="16"/>
  <c r="C60"/>
  <c r="G60"/>
  <c r="O60"/>
  <c r="C37"/>
  <c r="I37"/>
  <c r="Q37"/>
  <c r="G14"/>
  <c r="O14"/>
  <c r="E65"/>
  <c r="I65"/>
  <c r="E42"/>
  <c r="M42"/>
  <c r="Q42"/>
  <c r="U42"/>
  <c r="K19"/>
  <c r="G42"/>
  <c r="C59" i="17"/>
  <c r="I60" i="16"/>
  <c r="M59" i="17"/>
  <c r="S60" i="16"/>
  <c r="C36" i="17"/>
  <c r="I36"/>
  <c r="M37" i="16"/>
  <c r="U36" i="17"/>
  <c r="E14" i="16"/>
  <c r="I14"/>
  <c r="M14"/>
  <c r="Q14"/>
  <c r="U14"/>
  <c r="Q64" i="17"/>
  <c r="E41"/>
  <c r="G19" i="16"/>
  <c r="K19" i="17"/>
  <c r="C42" i="16"/>
  <c r="D41" i="17"/>
  <c r="H14" i="16"/>
  <c r="J14"/>
  <c r="L14"/>
  <c r="Q106" i="4"/>
  <c r="I106"/>
  <c r="W111"/>
  <c r="O111"/>
  <c r="G111"/>
  <c r="S106"/>
  <c r="K106"/>
  <c r="D106"/>
  <c r="F106"/>
  <c r="J106"/>
  <c r="N106"/>
  <c r="R106"/>
  <c r="V106"/>
  <c r="T111"/>
  <c r="T65" i="16"/>
  <c r="F65"/>
  <c r="P60"/>
  <c r="T59" i="17"/>
  <c r="D36"/>
  <c r="H36"/>
  <c r="L36"/>
  <c r="P36"/>
  <c r="T37" i="16"/>
  <c r="T14" i="17"/>
  <c r="P64"/>
  <c r="N41"/>
  <c r="V41"/>
  <c r="J19"/>
  <c r="P19" i="16"/>
  <c r="L64" i="17"/>
  <c r="S64"/>
  <c r="G59"/>
  <c r="Q65" i="16"/>
  <c r="F41" i="17"/>
  <c r="V59"/>
  <c r="R60" i="16"/>
  <c r="T41" i="17"/>
  <c r="V42" i="16"/>
  <c r="L37"/>
  <c r="L60"/>
  <c r="V60"/>
  <c r="V37"/>
  <c r="N65"/>
  <c r="R65"/>
  <c r="D42"/>
  <c r="H42"/>
  <c r="L42"/>
  <c r="R42"/>
  <c r="F19"/>
  <c r="L19"/>
  <c r="T19" i="17"/>
  <c r="M65" i="16"/>
  <c r="E60"/>
  <c r="M60"/>
  <c r="U60"/>
  <c r="G37"/>
  <c r="O37"/>
  <c r="U37"/>
  <c r="K14"/>
  <c r="S14"/>
  <c r="G65"/>
  <c r="K65"/>
  <c r="I42"/>
  <c r="O42"/>
  <c r="S42"/>
  <c r="E19"/>
  <c r="O19"/>
  <c r="O65"/>
  <c r="K42"/>
  <c r="E59" i="17"/>
  <c r="K60" i="16"/>
  <c r="Q60"/>
  <c r="U59" i="17"/>
  <c r="E37" i="16"/>
  <c r="K37"/>
  <c r="Q36" i="17"/>
  <c r="U65" i="16"/>
  <c r="I41" i="17"/>
  <c r="C19" i="16"/>
  <c r="I19"/>
  <c r="S19"/>
  <c r="H65"/>
  <c r="D19"/>
  <c r="H19"/>
  <c r="R14"/>
  <c r="D111" i="4"/>
  <c r="L111"/>
  <c r="U106"/>
  <c r="M106"/>
  <c r="E106"/>
  <c r="F111"/>
  <c r="H111"/>
  <c r="N111"/>
  <c r="D14" i="16"/>
  <c r="I111" i="4"/>
  <c r="J111"/>
  <c r="R111"/>
  <c r="S111"/>
  <c r="K111"/>
  <c r="W106"/>
  <c r="O106"/>
  <c r="G106"/>
  <c r="E111"/>
  <c r="H106"/>
  <c r="L106"/>
  <c r="P106"/>
  <c r="T106"/>
  <c r="P111"/>
  <c r="V111"/>
  <c r="F88"/>
  <c r="H88"/>
  <c r="J88"/>
  <c r="L88"/>
  <c r="N88"/>
  <c r="P88"/>
  <c r="R88"/>
  <c r="T88"/>
  <c r="V88"/>
  <c r="D88"/>
  <c r="E83"/>
  <c r="G83"/>
  <c r="I83"/>
  <c r="K83"/>
  <c r="M83"/>
  <c r="O83"/>
  <c r="Q83"/>
  <c r="S83"/>
  <c r="U83"/>
  <c r="W83"/>
  <c r="E88"/>
  <c r="G88"/>
  <c r="I88"/>
  <c r="K88"/>
  <c r="M88"/>
  <c r="O88"/>
  <c r="Q88"/>
  <c r="S88"/>
  <c r="U88"/>
  <c r="W88"/>
  <c r="F83"/>
  <c r="H83"/>
  <c r="J83"/>
  <c r="L83"/>
  <c r="N83"/>
  <c r="P83"/>
  <c r="R83"/>
  <c r="T83"/>
  <c r="V83"/>
  <c r="D83"/>
  <c r="V42"/>
  <c r="V37"/>
  <c r="N37"/>
  <c r="L64" i="16"/>
  <c r="V13"/>
  <c r="D19" i="4"/>
  <c r="P19"/>
  <c r="H19"/>
  <c r="T14"/>
  <c r="L14"/>
  <c r="R37"/>
  <c r="D37"/>
  <c r="V19"/>
  <c r="N19"/>
  <c r="F19"/>
  <c r="V14"/>
  <c r="N14"/>
  <c r="F14"/>
  <c r="R81" i="16"/>
  <c r="O85" i="17"/>
  <c r="U110" i="4"/>
  <c r="Q110"/>
  <c r="M110"/>
  <c r="R65"/>
  <c r="P65"/>
  <c r="D65"/>
  <c r="T60"/>
  <c r="R60"/>
  <c r="L60"/>
  <c r="J60"/>
  <c r="F42"/>
  <c r="F37"/>
  <c r="T63" i="17"/>
  <c r="P58"/>
  <c r="H58"/>
  <c r="T19" i="4"/>
  <c r="L19"/>
  <c r="D14"/>
  <c r="P14"/>
  <c r="H14"/>
  <c r="R42"/>
  <c r="J42"/>
  <c r="J37"/>
  <c r="R19"/>
  <c r="J19"/>
  <c r="R14"/>
  <c r="J14"/>
  <c r="N42"/>
  <c r="I81" i="16"/>
  <c r="E81"/>
  <c r="V65" i="4"/>
  <c r="T65"/>
  <c r="N65"/>
  <c r="L65"/>
  <c r="J65"/>
  <c r="H65"/>
  <c r="F65"/>
  <c r="V60"/>
  <c r="P60"/>
  <c r="N60"/>
  <c r="H60"/>
  <c r="F60"/>
  <c r="D60"/>
  <c r="U19"/>
  <c r="Q19"/>
  <c r="M19"/>
  <c r="I19"/>
  <c r="E19"/>
  <c r="U14"/>
  <c r="Q14"/>
  <c r="M14"/>
  <c r="I14"/>
  <c r="E14"/>
  <c r="T37"/>
  <c r="L37"/>
  <c r="T42"/>
  <c r="L42"/>
  <c r="W60"/>
  <c r="O60"/>
  <c r="G60"/>
  <c r="S65"/>
  <c r="K65"/>
  <c r="W19"/>
  <c r="O19"/>
  <c r="G19"/>
  <c r="W14"/>
  <c r="O14"/>
  <c r="G14"/>
  <c r="P37"/>
  <c r="D42"/>
  <c r="H42"/>
  <c r="S60"/>
  <c r="W65"/>
  <c r="G65"/>
  <c r="U42"/>
  <c r="S42"/>
  <c r="Q42"/>
  <c r="O42"/>
  <c r="M42"/>
  <c r="K42"/>
  <c r="I42"/>
  <c r="G42"/>
  <c r="E42"/>
  <c r="U37"/>
  <c r="S37"/>
  <c r="Q37"/>
  <c r="O37"/>
  <c r="M37"/>
  <c r="K37"/>
  <c r="I37"/>
  <c r="G37"/>
  <c r="E37"/>
  <c r="U60"/>
  <c r="M60"/>
  <c r="E60"/>
  <c r="Q65"/>
  <c r="I65"/>
  <c r="N59" i="16"/>
  <c r="D36"/>
  <c r="T81"/>
  <c r="L18"/>
  <c r="R36"/>
  <c r="V41"/>
  <c r="N81"/>
  <c r="T80" i="17"/>
  <c r="L80"/>
  <c r="D80"/>
  <c r="R13"/>
  <c r="J13"/>
  <c r="H63"/>
  <c r="N36" i="16"/>
  <c r="R41"/>
  <c r="L59"/>
  <c r="V86"/>
  <c r="T86"/>
  <c r="R58" i="17"/>
  <c r="N58"/>
  <c r="J58"/>
  <c r="F58"/>
  <c r="U80"/>
  <c r="S80"/>
  <c r="Q80"/>
  <c r="O80"/>
  <c r="M80"/>
  <c r="K80"/>
  <c r="I80"/>
  <c r="G80"/>
  <c r="E80"/>
  <c r="U13"/>
  <c r="M13"/>
  <c r="E13"/>
  <c r="T108"/>
  <c r="P108"/>
  <c r="U18"/>
  <c r="S18"/>
  <c r="M18"/>
  <c r="L108"/>
  <c r="S13" i="16"/>
  <c r="O13"/>
  <c r="K13"/>
  <c r="G13"/>
  <c r="V18"/>
  <c r="R18"/>
  <c r="N18"/>
  <c r="L41"/>
  <c r="H41"/>
  <c r="D41"/>
  <c r="T59"/>
  <c r="P64"/>
  <c r="Q86"/>
  <c r="I86"/>
  <c r="L58" i="17"/>
  <c r="R86" i="16"/>
  <c r="P86"/>
  <c r="N86"/>
  <c r="L86"/>
  <c r="J86"/>
  <c r="H86"/>
  <c r="F86"/>
  <c r="D86"/>
  <c r="C35" i="17"/>
  <c r="M58"/>
  <c r="K58"/>
  <c r="I58"/>
  <c r="E58"/>
  <c r="V80"/>
  <c r="R80"/>
  <c r="N80"/>
  <c r="J80"/>
  <c r="F80"/>
  <c r="Q35"/>
  <c r="O35"/>
  <c r="M35"/>
  <c r="I35"/>
  <c r="G35"/>
  <c r="E35"/>
  <c r="U63"/>
  <c r="Q63"/>
  <c r="O63"/>
  <c r="M63"/>
  <c r="J63"/>
  <c r="F63"/>
  <c r="U85"/>
  <c r="Q85"/>
  <c r="M85"/>
  <c r="I85"/>
  <c r="E85"/>
  <c r="I40"/>
  <c r="G40"/>
  <c r="K18"/>
  <c r="I18"/>
  <c r="G18"/>
  <c r="E18"/>
  <c r="O18" i="16"/>
  <c r="K18"/>
  <c r="E18"/>
  <c r="U36"/>
  <c r="Q36"/>
  <c r="M36"/>
  <c r="G36"/>
  <c r="C41"/>
  <c r="S41"/>
  <c r="O41"/>
  <c r="K41"/>
  <c r="G41"/>
  <c r="C59"/>
  <c r="Q59"/>
  <c r="M59"/>
  <c r="G59"/>
  <c r="C64"/>
  <c r="S64"/>
  <c r="O64"/>
  <c r="K64"/>
  <c r="G64"/>
  <c r="C81"/>
  <c r="S81"/>
  <c r="O81"/>
  <c r="K81"/>
  <c r="C86"/>
  <c r="O86"/>
  <c r="G86"/>
  <c r="P13" i="17"/>
  <c r="H13"/>
  <c r="T18"/>
  <c r="H18"/>
  <c r="T35"/>
  <c r="K85"/>
  <c r="S19" i="4"/>
  <c r="K19"/>
  <c r="S14"/>
  <c r="K14"/>
  <c r="H37"/>
  <c r="P42"/>
  <c r="K60"/>
  <c r="O65"/>
  <c r="W42"/>
  <c r="W37"/>
  <c r="Q60"/>
  <c r="I60"/>
  <c r="U65"/>
  <c r="M65"/>
  <c r="E65"/>
  <c r="F59" i="16"/>
  <c r="P81"/>
  <c r="L81"/>
  <c r="H81"/>
  <c r="F18"/>
  <c r="N41"/>
  <c r="F81"/>
  <c r="D81"/>
  <c r="P80" i="17"/>
  <c r="H80"/>
  <c r="V13"/>
  <c r="N13"/>
  <c r="F13"/>
  <c r="D63"/>
  <c r="T40"/>
  <c r="F36" i="16"/>
  <c r="J64"/>
  <c r="C80" i="17"/>
  <c r="C40"/>
  <c r="Q13"/>
  <c r="R85"/>
  <c r="L85"/>
  <c r="H85"/>
  <c r="D85"/>
  <c r="Q13" i="16"/>
  <c r="I13"/>
  <c r="T18"/>
  <c r="V36"/>
  <c r="F41"/>
  <c r="R64"/>
  <c r="E86"/>
  <c r="F35" i="17"/>
  <c r="D58"/>
  <c r="P85"/>
  <c r="U58"/>
  <c r="Q58"/>
  <c r="G58"/>
  <c r="U35"/>
  <c r="K35"/>
  <c r="S63"/>
  <c r="S85"/>
  <c r="N40"/>
  <c r="Q18" i="16"/>
  <c r="I18"/>
  <c r="S36"/>
  <c r="I36"/>
  <c r="U41"/>
  <c r="M41"/>
  <c r="E41"/>
  <c r="O59"/>
  <c r="E59"/>
  <c r="Q64"/>
  <c r="I64"/>
  <c r="U81"/>
  <c r="M81"/>
  <c r="S86"/>
  <c r="T13" i="17"/>
  <c r="D13"/>
  <c r="D18"/>
  <c r="T85"/>
  <c r="L36" i="16"/>
  <c r="C85" i="17"/>
  <c r="J36" i="16"/>
  <c r="H59"/>
  <c r="V81"/>
  <c r="U86"/>
  <c r="G85" i="17"/>
  <c r="P40"/>
  <c r="L63"/>
  <c r="J18" i="16"/>
  <c r="J81"/>
  <c r="C18" i="17"/>
  <c r="I13"/>
  <c r="V85"/>
  <c r="N85"/>
  <c r="J85"/>
  <c r="F85"/>
  <c r="U13" i="16"/>
  <c r="M13"/>
  <c r="E13"/>
  <c r="P18"/>
  <c r="J41"/>
  <c r="V59"/>
  <c r="N64"/>
  <c r="M86"/>
  <c r="V35" i="17"/>
  <c r="T58"/>
  <c r="S58"/>
  <c r="O58"/>
  <c r="S35"/>
  <c r="V40"/>
  <c r="K40"/>
  <c r="E40"/>
  <c r="C58"/>
  <c r="M18" i="16"/>
  <c r="C36"/>
  <c r="O36"/>
  <c r="E36"/>
  <c r="Q41"/>
  <c r="I41"/>
  <c r="U59"/>
  <c r="I59"/>
  <c r="U64"/>
  <c r="M64"/>
  <c r="E64"/>
  <c r="Q81"/>
  <c r="G81"/>
  <c r="K86"/>
  <c r="L13" i="17"/>
  <c r="P18"/>
  <c r="L35"/>
  <c r="H18" i="16"/>
  <c r="H13"/>
  <c r="H36"/>
  <c r="V58" i="17"/>
  <c r="N63"/>
  <c r="R63"/>
  <c r="D40"/>
  <c r="L40"/>
  <c r="R18"/>
  <c r="H64" i="16"/>
  <c r="J13"/>
  <c r="J59"/>
  <c r="U18"/>
  <c r="J18" i="17"/>
  <c r="N18"/>
  <c r="D13" i="16"/>
  <c r="T13"/>
  <c r="V64"/>
  <c r="T41"/>
  <c r="D64"/>
  <c r="F13"/>
  <c r="E63" i="17"/>
  <c r="I63"/>
  <c r="M40"/>
  <c r="Q40"/>
  <c r="U40"/>
  <c r="Q18"/>
  <c r="L109" i="16"/>
  <c r="T109"/>
  <c r="P35" i="17"/>
  <c r="S59" i="16"/>
  <c r="G18"/>
  <c r="C18"/>
  <c r="J35" i="17"/>
  <c r="F18"/>
  <c r="T36" i="16"/>
  <c r="P59"/>
  <c r="D59"/>
  <c r="I110" i="4"/>
  <c r="D110"/>
  <c r="J110"/>
  <c r="L110"/>
  <c r="R110"/>
  <c r="P13" i="16"/>
  <c r="P36"/>
  <c r="V63" i="17"/>
  <c r="F40"/>
  <c r="J40"/>
  <c r="D18" i="16"/>
  <c r="R13"/>
  <c r="R59"/>
  <c r="D35" i="17"/>
  <c r="R40"/>
  <c r="N35"/>
  <c r="V18"/>
  <c r="F64" i="16"/>
  <c r="P41"/>
  <c r="L13"/>
  <c r="N13"/>
  <c r="C13"/>
  <c r="W13" s="1"/>
  <c r="X13" s="1"/>
  <c r="C13" i="17"/>
  <c r="G13"/>
  <c r="K13"/>
  <c r="O13"/>
  <c r="S13"/>
  <c r="C63"/>
  <c r="G63"/>
  <c r="K63"/>
  <c r="O40"/>
  <c r="S40"/>
  <c r="O18"/>
  <c r="P109" i="16"/>
  <c r="H35" i="17"/>
  <c r="L18"/>
  <c r="K59" i="16"/>
  <c r="K36"/>
  <c r="S18"/>
  <c r="P63" i="17"/>
  <c r="H40"/>
  <c r="R35"/>
  <c r="T64" i="16"/>
  <c r="I105" i="4"/>
  <c r="O110"/>
  <c r="S105"/>
  <c r="F105"/>
  <c r="N105"/>
  <c r="V105"/>
  <c r="S110"/>
  <c r="K110"/>
  <c r="W105"/>
  <c r="O105"/>
  <c r="G105"/>
  <c r="E110"/>
  <c r="H105"/>
  <c r="L105"/>
  <c r="P105"/>
  <c r="T105"/>
  <c r="P110"/>
  <c r="V110"/>
  <c r="Q105"/>
  <c r="W110"/>
  <c r="G110"/>
  <c r="K105"/>
  <c r="D105"/>
  <c r="J105"/>
  <c r="R105"/>
  <c r="T110"/>
  <c r="U105"/>
  <c r="M105"/>
  <c r="E105"/>
  <c r="F110"/>
  <c r="H110"/>
  <c r="N110"/>
  <c r="U89" i="17"/>
  <c r="S89"/>
  <c r="Q89"/>
  <c r="O89"/>
  <c r="M89"/>
  <c r="K89"/>
  <c r="I89"/>
  <c r="G89"/>
  <c r="E89"/>
  <c r="C89"/>
  <c r="V89"/>
  <c r="R89"/>
  <c r="N89"/>
  <c r="J89"/>
  <c r="F89"/>
  <c r="U67"/>
  <c r="S67"/>
  <c r="Q67"/>
  <c r="O67"/>
  <c r="M67"/>
  <c r="K67"/>
  <c r="I67"/>
  <c r="G67"/>
  <c r="E67"/>
  <c r="C67"/>
  <c r="T44"/>
  <c r="R44"/>
  <c r="O44"/>
  <c r="M44"/>
  <c r="J44"/>
  <c r="H44"/>
  <c r="E44"/>
  <c r="C44"/>
  <c r="T22"/>
  <c r="R22"/>
  <c r="O22"/>
  <c r="M22"/>
  <c r="J22"/>
  <c r="H22"/>
  <c r="E22"/>
  <c r="C22"/>
  <c r="F23" i="4"/>
  <c r="I23"/>
  <c r="K23"/>
  <c r="N23"/>
  <c r="P23"/>
  <c r="S23"/>
  <c r="U23"/>
  <c r="D23"/>
  <c r="E22" i="16"/>
  <c r="H22"/>
  <c r="J22"/>
  <c r="M22"/>
  <c r="O22"/>
  <c r="R22"/>
  <c r="T22"/>
  <c r="C22"/>
  <c r="V90"/>
  <c r="T90"/>
  <c r="R90"/>
  <c r="P90"/>
  <c r="N90"/>
  <c r="L90"/>
  <c r="J90"/>
  <c r="H90"/>
  <c r="F90"/>
  <c r="D90"/>
  <c r="U68"/>
  <c r="S68"/>
  <c r="Q68"/>
  <c r="O68"/>
  <c r="M68"/>
  <c r="K68"/>
  <c r="I68"/>
  <c r="G68"/>
  <c r="E68"/>
  <c r="C68"/>
  <c r="T45"/>
  <c r="R45"/>
  <c r="O45"/>
  <c r="P89" i="17"/>
  <c r="H89"/>
  <c r="T67"/>
  <c r="P67"/>
  <c r="L67"/>
  <c r="H67"/>
  <c r="D67"/>
  <c r="S44"/>
  <c r="N44"/>
  <c r="I44"/>
  <c r="D44"/>
  <c r="S22"/>
  <c r="N22"/>
  <c r="I22"/>
  <c r="D22"/>
  <c r="G23" i="4"/>
  <c r="L23"/>
  <c r="Q23"/>
  <c r="V23"/>
  <c r="F22" i="16"/>
  <c r="K22"/>
  <c r="P22"/>
  <c r="U22"/>
  <c r="U90"/>
  <c r="Q90"/>
  <c r="M90"/>
  <c r="I90"/>
  <c r="E90"/>
  <c r="T68"/>
  <c r="P68"/>
  <c r="L68"/>
  <c r="H68"/>
  <c r="D68"/>
  <c r="S45"/>
  <c r="N45"/>
  <c r="K45"/>
  <c r="I45"/>
  <c r="F45"/>
  <c r="D45"/>
  <c r="T89" i="17"/>
  <c r="L89"/>
  <c r="D89"/>
  <c r="V67"/>
  <c r="R67"/>
  <c r="N67"/>
  <c r="J67"/>
  <c r="F67"/>
  <c r="U44"/>
  <c r="P44"/>
  <c r="K44"/>
  <c r="F44"/>
  <c r="U22"/>
  <c r="P22"/>
  <c r="K22"/>
  <c r="F22"/>
  <c r="E23" i="4"/>
  <c r="J23"/>
  <c r="O23"/>
  <c r="T23"/>
  <c r="D22" i="16"/>
  <c r="I22"/>
  <c r="N22"/>
  <c r="S22"/>
  <c r="S90"/>
  <c r="O90"/>
  <c r="K90"/>
  <c r="G90"/>
  <c r="C90"/>
  <c r="V68"/>
  <c r="R68"/>
  <c r="N68"/>
  <c r="J68"/>
  <c r="F68"/>
  <c r="U45"/>
  <c r="P45"/>
  <c r="M45"/>
  <c r="J45"/>
  <c r="H45"/>
  <c r="E45"/>
  <c r="C45"/>
  <c r="F92" i="4"/>
  <c r="H92"/>
  <c r="J92"/>
  <c r="L92"/>
  <c r="N92"/>
  <c r="P92"/>
  <c r="R92"/>
  <c r="T92"/>
  <c r="V92"/>
  <c r="D92"/>
  <c r="F69"/>
  <c r="H69"/>
  <c r="J69"/>
  <c r="L69"/>
  <c r="N69"/>
  <c r="P69"/>
  <c r="R69"/>
  <c r="T69"/>
  <c r="V69"/>
  <c r="D69"/>
  <c r="F46"/>
  <c r="I46"/>
  <c r="K46"/>
  <c r="N46"/>
  <c r="P46"/>
  <c r="S46"/>
  <c r="U46"/>
  <c r="D46"/>
  <c r="E92"/>
  <c r="G92"/>
  <c r="I92"/>
  <c r="K92"/>
  <c r="M92"/>
  <c r="O92"/>
  <c r="Q92"/>
  <c r="S92"/>
  <c r="U92"/>
  <c r="W92"/>
  <c r="E69"/>
  <c r="G69"/>
  <c r="I69"/>
  <c r="K69"/>
  <c r="M69"/>
  <c r="O69"/>
  <c r="Q69"/>
  <c r="S69"/>
  <c r="U69"/>
  <c r="W69"/>
  <c r="E46"/>
  <c r="J46"/>
  <c r="O46"/>
  <c r="T46"/>
  <c r="G46"/>
  <c r="L46"/>
  <c r="Q46"/>
  <c r="V46"/>
  <c r="C112" i="17"/>
  <c r="H113" i="16"/>
  <c r="J113"/>
  <c r="M112" i="17"/>
  <c r="R113" i="16"/>
  <c r="T113"/>
  <c r="D112" i="17"/>
  <c r="I112"/>
  <c r="N112"/>
  <c r="S112"/>
  <c r="C113" i="16"/>
  <c r="E113"/>
  <c r="H112" i="17"/>
  <c r="M113" i="16"/>
  <c r="O113"/>
  <c r="R112" i="17"/>
  <c r="G114" i="4"/>
  <c r="L114"/>
  <c r="Q114"/>
  <c r="V114"/>
  <c r="S113" i="16"/>
  <c r="F112" i="17"/>
  <c r="K112"/>
  <c r="P112"/>
  <c r="U112"/>
  <c r="T114" i="4"/>
  <c r="J114"/>
  <c r="N113" i="16"/>
  <c r="U114" i="4"/>
  <c r="P114"/>
  <c r="K114"/>
  <c r="F114"/>
  <c r="J112" i="17"/>
  <c r="T112"/>
  <c r="I113" i="16"/>
  <c r="F113"/>
  <c r="K113"/>
  <c r="P113"/>
  <c r="U113"/>
  <c r="O114" i="4"/>
  <c r="E114"/>
  <c r="D113" i="16"/>
  <c r="D114" i="4"/>
  <c r="S114"/>
  <c r="N114"/>
  <c r="I114"/>
  <c r="E112" i="17"/>
  <c r="O112"/>
  <c r="W46" i="4"/>
  <c r="V45" i="16"/>
  <c r="V22" i="17"/>
  <c r="V22" i="16"/>
  <c r="V44" i="17"/>
  <c r="W23" i="4"/>
  <c r="U90" i="17"/>
  <c r="S90"/>
  <c r="Q90"/>
  <c r="O90"/>
  <c r="M90"/>
  <c r="K90"/>
  <c r="I90"/>
  <c r="G90"/>
  <c r="E90"/>
  <c r="C90"/>
  <c r="V90"/>
  <c r="R90"/>
  <c r="N90"/>
  <c r="J90"/>
  <c r="F90"/>
  <c r="U68"/>
  <c r="S68"/>
  <c r="Q68"/>
  <c r="O68"/>
  <c r="M68"/>
  <c r="K68"/>
  <c r="I68"/>
  <c r="G68"/>
  <c r="E68"/>
  <c r="C68"/>
  <c r="U45"/>
  <c r="S45"/>
  <c r="Q45"/>
  <c r="O45"/>
  <c r="M45"/>
  <c r="K45"/>
  <c r="I45"/>
  <c r="G45"/>
  <c r="E45"/>
  <c r="C45"/>
  <c r="U23"/>
  <c r="S23"/>
  <c r="Q23"/>
  <c r="O23"/>
  <c r="M23"/>
  <c r="K23"/>
  <c r="I23"/>
  <c r="G23"/>
  <c r="E23"/>
  <c r="C23"/>
  <c r="V91" i="16"/>
  <c r="T91"/>
  <c r="R91"/>
  <c r="P91"/>
  <c r="N91"/>
  <c r="L91"/>
  <c r="J91"/>
  <c r="H91"/>
  <c r="F91"/>
  <c r="D91"/>
  <c r="U69"/>
  <c r="S69"/>
  <c r="Q69"/>
  <c r="O69"/>
  <c r="M69"/>
  <c r="K69"/>
  <c r="I69"/>
  <c r="G69"/>
  <c r="E69"/>
  <c r="C69"/>
  <c r="U46"/>
  <c r="S46"/>
  <c r="Q46"/>
  <c r="O46"/>
  <c r="M46"/>
  <c r="K46"/>
  <c r="I46"/>
  <c r="G46"/>
  <c r="E46"/>
  <c r="C46"/>
  <c r="T90" i="17"/>
  <c r="L90"/>
  <c r="D90"/>
  <c r="T68"/>
  <c r="P68"/>
  <c r="L68"/>
  <c r="H68"/>
  <c r="D68"/>
  <c r="T45"/>
  <c r="P45"/>
  <c r="L45"/>
  <c r="H45"/>
  <c r="D45"/>
  <c r="T23"/>
  <c r="P23"/>
  <c r="L23"/>
  <c r="H23"/>
  <c r="D23"/>
  <c r="U91" i="16"/>
  <c r="Q91"/>
  <c r="M91"/>
  <c r="I91"/>
  <c r="E91"/>
  <c r="T69"/>
  <c r="P69"/>
  <c r="L69"/>
  <c r="H69"/>
  <c r="D69"/>
  <c r="T46"/>
  <c r="P46"/>
  <c r="L46"/>
  <c r="H46"/>
  <c r="D46"/>
  <c r="T23"/>
  <c r="R23"/>
  <c r="P23"/>
  <c r="N23"/>
  <c r="L23"/>
  <c r="J23"/>
  <c r="H23"/>
  <c r="F23"/>
  <c r="D23"/>
  <c r="P90" i="17"/>
  <c r="H90"/>
  <c r="V68"/>
  <c r="R68"/>
  <c r="N68"/>
  <c r="J68"/>
  <c r="F68"/>
  <c r="R45"/>
  <c r="N45"/>
  <c r="J45"/>
  <c r="F45"/>
  <c r="R23"/>
  <c r="N23"/>
  <c r="J23"/>
  <c r="F23"/>
  <c r="S91" i="16"/>
  <c r="O91"/>
  <c r="K91"/>
  <c r="G91"/>
  <c r="C91"/>
  <c r="W91" s="1"/>
  <c r="X91" s="1"/>
  <c r="V69"/>
  <c r="R69"/>
  <c r="N69"/>
  <c r="J69"/>
  <c r="F69"/>
  <c r="R46"/>
  <c r="N46"/>
  <c r="J46"/>
  <c r="F46"/>
  <c r="U23"/>
  <c r="S23"/>
  <c r="Q23"/>
  <c r="O23"/>
  <c r="M23"/>
  <c r="K23"/>
  <c r="I23"/>
  <c r="G23"/>
  <c r="E23"/>
  <c r="C23"/>
  <c r="F93" i="4"/>
  <c r="H93"/>
  <c r="J93"/>
  <c r="L93"/>
  <c r="N93"/>
  <c r="P93"/>
  <c r="R93"/>
  <c r="T93"/>
  <c r="V93"/>
  <c r="D93"/>
  <c r="F70"/>
  <c r="H70"/>
  <c r="J70"/>
  <c r="L70"/>
  <c r="N70"/>
  <c r="P70"/>
  <c r="R70"/>
  <c r="T70"/>
  <c r="V70"/>
  <c r="D70"/>
  <c r="E47"/>
  <c r="G47"/>
  <c r="I47"/>
  <c r="K47"/>
  <c r="M47"/>
  <c r="O47"/>
  <c r="Q47"/>
  <c r="S47"/>
  <c r="U47"/>
  <c r="D47"/>
  <c r="F24"/>
  <c r="H24"/>
  <c r="J24"/>
  <c r="L24"/>
  <c r="N24"/>
  <c r="P24"/>
  <c r="R24"/>
  <c r="T24"/>
  <c r="V24"/>
  <c r="E93"/>
  <c r="G93"/>
  <c r="I93"/>
  <c r="K93"/>
  <c r="M93"/>
  <c r="O93"/>
  <c r="Q93"/>
  <c r="S93"/>
  <c r="U93"/>
  <c r="W93"/>
  <c r="E70"/>
  <c r="G70"/>
  <c r="I70"/>
  <c r="K70"/>
  <c r="M70"/>
  <c r="O70"/>
  <c r="Q70"/>
  <c r="S70"/>
  <c r="U70"/>
  <c r="W70"/>
  <c r="F47"/>
  <c r="H47"/>
  <c r="L47"/>
  <c r="P47"/>
  <c r="T47"/>
  <c r="G24"/>
  <c r="K24"/>
  <c r="O24"/>
  <c r="S24"/>
  <c r="D24"/>
  <c r="J47"/>
  <c r="N47"/>
  <c r="R47"/>
  <c r="V47"/>
  <c r="E24"/>
  <c r="I24"/>
  <c r="M24"/>
  <c r="Q24"/>
  <c r="U24"/>
  <c r="U115"/>
  <c r="U126" s="1"/>
  <c r="C114" i="16"/>
  <c r="C125" s="1"/>
  <c r="E114"/>
  <c r="E125" s="1"/>
  <c r="G113" i="17"/>
  <c r="G124" s="1"/>
  <c r="K114" i="16"/>
  <c r="K125" s="1"/>
  <c r="M114"/>
  <c r="M125" s="1"/>
  <c r="O113" i="17"/>
  <c r="O124" s="1"/>
  <c r="S114" i="16"/>
  <c r="S125" s="1"/>
  <c r="U114"/>
  <c r="U125" s="1"/>
  <c r="D113" i="17"/>
  <c r="D124" s="1"/>
  <c r="H113"/>
  <c r="H124" s="1"/>
  <c r="L113"/>
  <c r="L124" s="1"/>
  <c r="P113"/>
  <c r="P124" s="1"/>
  <c r="T113"/>
  <c r="T124" s="1"/>
  <c r="M115" i="4"/>
  <c r="M126" s="1"/>
  <c r="E115"/>
  <c r="E126" s="1"/>
  <c r="C113" i="17"/>
  <c r="C124" s="1"/>
  <c r="G114" i="16"/>
  <c r="G125" s="1"/>
  <c r="I114"/>
  <c r="I125" s="1"/>
  <c r="K113" i="17"/>
  <c r="K124" s="1"/>
  <c r="O114" i="16"/>
  <c r="O125" s="1"/>
  <c r="Q114"/>
  <c r="Q125" s="1"/>
  <c r="S113" i="17"/>
  <c r="S124" s="1"/>
  <c r="D114" i="16"/>
  <c r="D125" s="1"/>
  <c r="I115" i="4"/>
  <c r="I126" s="1"/>
  <c r="L114" i="16"/>
  <c r="L125" s="1"/>
  <c r="Q115" i="4"/>
  <c r="Q126" s="1"/>
  <c r="T114" i="16"/>
  <c r="T125" s="1"/>
  <c r="F113" i="17"/>
  <c r="F124" s="1"/>
  <c r="J113"/>
  <c r="J124" s="1"/>
  <c r="N113"/>
  <c r="N124" s="1"/>
  <c r="R113"/>
  <c r="R124" s="1"/>
  <c r="S115" i="4"/>
  <c r="S126" s="1"/>
  <c r="K115"/>
  <c r="K126" s="1"/>
  <c r="J114" i="16"/>
  <c r="J125" s="1"/>
  <c r="R114"/>
  <c r="R125" s="1"/>
  <c r="O115" i="4"/>
  <c r="O126" s="1"/>
  <c r="P114" i="16"/>
  <c r="P125" s="1"/>
  <c r="V115" i="4"/>
  <c r="V126" s="1"/>
  <c r="R115"/>
  <c r="R126" s="1"/>
  <c r="N115"/>
  <c r="N126" s="1"/>
  <c r="J115"/>
  <c r="J126" s="1"/>
  <c r="F115"/>
  <c r="F126" s="1"/>
  <c r="I113" i="17"/>
  <c r="I124" s="1"/>
  <c r="Q113"/>
  <c r="Q124" s="1"/>
  <c r="F114" i="16"/>
  <c r="F125" s="1"/>
  <c r="N114"/>
  <c r="N125" s="1"/>
  <c r="G115" i="4"/>
  <c r="G126" s="1"/>
  <c r="H114" i="16"/>
  <c r="H125" s="1"/>
  <c r="D115" i="4"/>
  <c r="D126" s="1"/>
  <c r="T115"/>
  <c r="T126" s="1"/>
  <c r="P115"/>
  <c r="P126" s="1"/>
  <c r="L115"/>
  <c r="L126" s="1"/>
  <c r="H115"/>
  <c r="H126" s="1"/>
  <c r="E113" i="17"/>
  <c r="E124" s="1"/>
  <c r="M113"/>
  <c r="M124" s="1"/>
  <c r="U113"/>
  <c r="U124" s="1"/>
  <c r="G22" i="16"/>
  <c r="G22" i="17"/>
  <c r="G45" i="16"/>
  <c r="L22"/>
  <c r="L22" i="17"/>
  <c r="W114" i="4"/>
  <c r="Q22" i="16"/>
  <c r="Q22" i="17"/>
  <c r="Q45" i="16"/>
  <c r="L45"/>
  <c r="M46" i="4"/>
  <c r="P104" i="17"/>
  <c r="H104"/>
  <c r="V108"/>
  <c r="N108"/>
  <c r="F109"/>
  <c r="R104"/>
  <c r="J104"/>
  <c r="H109" i="16"/>
  <c r="C104" i="17"/>
  <c r="E103"/>
  <c r="I103"/>
  <c r="M103"/>
  <c r="Q103"/>
  <c r="U103"/>
  <c r="C110" i="16"/>
  <c r="I108" i="17"/>
  <c r="K109"/>
  <c r="Q110" i="16"/>
  <c r="S109" i="17"/>
  <c r="T105" i="16"/>
  <c r="L105"/>
  <c r="D105"/>
  <c r="R108" i="17"/>
  <c r="J109"/>
  <c r="V104"/>
  <c r="N104"/>
  <c r="F104"/>
  <c r="D109" i="16"/>
  <c r="G104" i="17"/>
  <c r="K103"/>
  <c r="O104"/>
  <c r="S103"/>
  <c r="E108"/>
  <c r="G108"/>
  <c r="M110" i="16"/>
  <c r="O108" i="17"/>
  <c r="U109"/>
  <c r="P105" i="16"/>
  <c r="H105"/>
  <c r="V109"/>
  <c r="N110"/>
  <c r="F109"/>
  <c r="R105"/>
  <c r="J105"/>
  <c r="H109" i="17"/>
  <c r="C105" i="16"/>
  <c r="E105"/>
  <c r="I105"/>
  <c r="M105"/>
  <c r="Q105"/>
  <c r="U105"/>
  <c r="C108" i="17"/>
  <c r="I110" i="16"/>
  <c r="K110"/>
  <c r="Q109" i="17"/>
  <c r="S110" i="16"/>
  <c r="T104" i="17"/>
  <c r="L104"/>
  <c r="D104"/>
  <c r="R110" i="16"/>
  <c r="J109"/>
  <c r="V105"/>
  <c r="N105"/>
  <c r="F105"/>
  <c r="D109" i="17"/>
  <c r="G105" i="16"/>
  <c r="K105"/>
  <c r="O105"/>
  <c r="S105"/>
  <c r="E109"/>
  <c r="G110"/>
  <c r="M109" i="17"/>
  <c r="O110" i="16"/>
  <c r="U109"/>
  <c r="V23" i="17"/>
  <c r="W47" i="4"/>
  <c r="P106" i="16"/>
  <c r="V111"/>
  <c r="F111"/>
  <c r="J106"/>
  <c r="D110" i="17"/>
  <c r="G106" i="16"/>
  <c r="O106"/>
  <c r="G110" i="17"/>
  <c r="O110"/>
  <c r="U110"/>
  <c r="L105"/>
  <c r="R110"/>
  <c r="P105"/>
  <c r="F110"/>
  <c r="L111" i="16"/>
  <c r="S106"/>
  <c r="M111"/>
  <c r="U111"/>
  <c r="L106"/>
  <c r="V106"/>
  <c r="F106"/>
  <c r="H110" i="17"/>
  <c r="I105"/>
  <c r="Q105"/>
  <c r="C110"/>
  <c r="K111" i="16"/>
  <c r="N111"/>
  <c r="D111"/>
  <c r="G105" i="17"/>
  <c r="E110"/>
  <c r="O111" i="16"/>
  <c r="S111"/>
  <c r="R111"/>
  <c r="N106"/>
  <c r="E105" i="17"/>
  <c r="M105"/>
  <c r="U105"/>
  <c r="F90" i="4"/>
  <c r="H90"/>
  <c r="J90"/>
  <c r="L90"/>
  <c r="N90"/>
  <c r="P90"/>
  <c r="R90"/>
  <c r="T90"/>
  <c r="V90"/>
  <c r="D90"/>
  <c r="E90"/>
  <c r="G90"/>
  <c r="I90"/>
  <c r="K90"/>
  <c r="M90"/>
  <c r="O90"/>
  <c r="Q90"/>
  <c r="S90"/>
  <c r="U90"/>
  <c r="W90"/>
  <c r="T21"/>
  <c r="L21"/>
  <c r="D21"/>
  <c r="T16"/>
  <c r="R39"/>
  <c r="H21"/>
  <c r="V16"/>
  <c r="L16"/>
  <c r="J39"/>
  <c r="R20" i="16"/>
  <c r="L20" i="17"/>
  <c r="H20"/>
  <c r="D20"/>
  <c r="W67" i="4"/>
  <c r="S67"/>
  <c r="J66" i="16"/>
  <c r="F65" i="17"/>
  <c r="V15" i="16"/>
  <c r="R15" i="17"/>
  <c r="N15"/>
  <c r="J15"/>
  <c r="F15"/>
  <c r="R38" i="16"/>
  <c r="J38"/>
  <c r="U85" i="4"/>
  <c r="Q85"/>
  <c r="M85"/>
  <c r="I85"/>
  <c r="E85"/>
  <c r="R60" i="17"/>
  <c r="N60"/>
  <c r="J60"/>
  <c r="F60"/>
  <c r="D16" i="4"/>
  <c r="M20" i="16"/>
  <c r="R44" i="4"/>
  <c r="G42" i="17"/>
  <c r="T67" i="4"/>
  <c r="P67"/>
  <c r="J16"/>
  <c r="C15" i="16"/>
  <c r="S38"/>
  <c r="K38"/>
  <c r="T85" i="4"/>
  <c r="L85"/>
  <c r="D85"/>
  <c r="I60" i="17"/>
  <c r="N21" i="4"/>
  <c r="U87" i="17"/>
  <c r="Q87"/>
  <c r="M87"/>
  <c r="I87"/>
  <c r="E87"/>
  <c r="S88" i="16"/>
  <c r="O88"/>
  <c r="K88"/>
  <c r="G88"/>
  <c r="V88"/>
  <c r="R88"/>
  <c r="N88"/>
  <c r="J88"/>
  <c r="F88"/>
  <c r="U88"/>
  <c r="V87" i="17"/>
  <c r="R87"/>
  <c r="N87"/>
  <c r="J87"/>
  <c r="F87"/>
  <c r="Q112" i="4"/>
  <c r="P21"/>
  <c r="J21"/>
  <c r="N44"/>
  <c r="P16"/>
  <c r="V21"/>
  <c r="V44"/>
  <c r="R16"/>
  <c r="H16"/>
  <c r="V20" i="16"/>
  <c r="N20"/>
  <c r="J20" i="17"/>
  <c r="F20"/>
  <c r="Q44" i="4"/>
  <c r="T65" i="17"/>
  <c r="O67" i="4"/>
  <c r="H65" i="17"/>
  <c r="D65"/>
  <c r="U16" i="4"/>
  <c r="P15" i="17"/>
  <c r="L15"/>
  <c r="H15"/>
  <c r="D15"/>
  <c r="N38" i="16"/>
  <c r="F38"/>
  <c r="R83"/>
  <c r="N83"/>
  <c r="J83"/>
  <c r="F83"/>
  <c r="W62" i="4"/>
  <c r="P60" i="17"/>
  <c r="L60"/>
  <c r="H60"/>
  <c r="D60"/>
  <c r="Q20" i="16"/>
  <c r="E20" i="17"/>
  <c r="J44" i="4"/>
  <c r="C42" i="17"/>
  <c r="N16" i="4"/>
  <c r="F16"/>
  <c r="V39"/>
  <c r="N39"/>
  <c r="F39"/>
  <c r="P85"/>
  <c r="H85"/>
  <c r="V62"/>
  <c r="Q60" i="17"/>
  <c r="R21" i="4"/>
  <c r="F21"/>
  <c r="F44"/>
  <c r="S87" i="17"/>
  <c r="O87"/>
  <c r="K87"/>
  <c r="G87"/>
  <c r="Q88" i="16"/>
  <c r="M88"/>
  <c r="I88"/>
  <c r="E88"/>
  <c r="T88"/>
  <c r="C88"/>
  <c r="P88"/>
  <c r="L88"/>
  <c r="H88"/>
  <c r="D88"/>
  <c r="C87" i="17"/>
  <c r="T87"/>
  <c r="P87"/>
  <c r="L87"/>
  <c r="H87"/>
  <c r="D87"/>
  <c r="U112" i="4"/>
  <c r="V67"/>
  <c r="R67"/>
  <c r="N67"/>
  <c r="J67"/>
  <c r="F67"/>
  <c r="D67"/>
  <c r="T62"/>
  <c r="R62"/>
  <c r="L62"/>
  <c r="J62"/>
  <c r="U21"/>
  <c r="Q21"/>
  <c r="M21"/>
  <c r="I21"/>
  <c r="E21"/>
  <c r="W16"/>
  <c r="Q16"/>
  <c r="M16"/>
  <c r="I16"/>
  <c r="E16"/>
  <c r="D39"/>
  <c r="P39"/>
  <c r="H39"/>
  <c r="T44"/>
  <c r="L44"/>
  <c r="O62"/>
  <c r="G62"/>
  <c r="K67"/>
  <c r="V85"/>
  <c r="V96" s="1"/>
  <c r="V98" s="1"/>
  <c r="V100" s="1"/>
  <c r="N85"/>
  <c r="F85"/>
  <c r="F96" s="1"/>
  <c r="F98" s="1"/>
  <c r="F100" s="1"/>
  <c r="H67"/>
  <c r="P62"/>
  <c r="N62"/>
  <c r="H62"/>
  <c r="F62"/>
  <c r="S21"/>
  <c r="K21"/>
  <c r="S16"/>
  <c r="K16"/>
  <c r="T39"/>
  <c r="P44"/>
  <c r="S62"/>
  <c r="G67"/>
  <c r="J85"/>
  <c r="J96" s="1"/>
  <c r="J98" s="1"/>
  <c r="J100" s="1"/>
  <c r="W44"/>
  <c r="U44"/>
  <c r="S44"/>
  <c r="O44"/>
  <c r="K44"/>
  <c r="G44"/>
  <c r="W39"/>
  <c r="W85"/>
  <c r="S85"/>
  <c r="O85"/>
  <c r="O96" s="1"/>
  <c r="O98" s="1"/>
  <c r="O100" s="1"/>
  <c r="K85"/>
  <c r="G85"/>
  <c r="G96" s="1"/>
  <c r="G98" s="1"/>
  <c r="G100" s="1"/>
  <c r="U62"/>
  <c r="M62"/>
  <c r="E62"/>
  <c r="Q67"/>
  <c r="I67"/>
  <c r="L67"/>
  <c r="W21"/>
  <c r="O21"/>
  <c r="G21"/>
  <c r="O16"/>
  <c r="G16"/>
  <c r="L39"/>
  <c r="D44"/>
  <c r="H44"/>
  <c r="K62"/>
  <c r="R85"/>
  <c r="R96" s="1"/>
  <c r="R98" s="1"/>
  <c r="R100" s="1"/>
  <c r="M44"/>
  <c r="I44"/>
  <c r="E44"/>
  <c r="U39"/>
  <c r="S39"/>
  <c r="Q39"/>
  <c r="O39"/>
  <c r="M39"/>
  <c r="K39"/>
  <c r="I39"/>
  <c r="G39"/>
  <c r="E39"/>
  <c r="D62"/>
  <c r="Q62"/>
  <c r="I62"/>
  <c r="U67"/>
  <c r="M67"/>
  <c r="E67"/>
  <c r="T42" i="17"/>
  <c r="T66" i="16"/>
  <c r="H20"/>
  <c r="D15"/>
  <c r="D38"/>
  <c r="D83"/>
  <c r="D61"/>
  <c r="C60" i="17"/>
  <c r="V60"/>
  <c r="J82"/>
  <c r="R82"/>
  <c r="T37"/>
  <c r="T15" i="16"/>
  <c r="N66"/>
  <c r="R66"/>
  <c r="D42" i="17"/>
  <c r="H42"/>
  <c r="L42"/>
  <c r="R42"/>
  <c r="V42"/>
  <c r="T20" i="16"/>
  <c r="I20" i="17"/>
  <c r="S65"/>
  <c r="H82"/>
  <c r="U60"/>
  <c r="J20" i="16"/>
  <c r="P43"/>
  <c r="Q66"/>
  <c r="R15"/>
  <c r="R61"/>
  <c r="I61"/>
  <c r="C65" i="17"/>
  <c r="K65"/>
  <c r="V20"/>
  <c r="T82"/>
  <c r="V43" i="16"/>
  <c r="D20"/>
  <c r="F66"/>
  <c r="P15"/>
  <c r="P38"/>
  <c r="P83"/>
  <c r="P61"/>
  <c r="T61"/>
  <c r="V82" i="17"/>
  <c r="F37"/>
  <c r="J37"/>
  <c r="N37"/>
  <c r="R37"/>
  <c r="V37"/>
  <c r="L65"/>
  <c r="P65"/>
  <c r="V65"/>
  <c r="F42"/>
  <c r="J42"/>
  <c r="P20" i="16"/>
  <c r="C15" i="17"/>
  <c r="J65"/>
  <c r="S37"/>
  <c r="M60"/>
  <c r="F20" i="16"/>
  <c r="G43"/>
  <c r="M66"/>
  <c r="N15"/>
  <c r="K61"/>
  <c r="S61"/>
  <c r="E83"/>
  <c r="I83"/>
  <c r="M83"/>
  <c r="Q83"/>
  <c r="U83"/>
  <c r="E38"/>
  <c r="M38"/>
  <c r="U38"/>
  <c r="G15"/>
  <c r="K15"/>
  <c r="O15"/>
  <c r="S15"/>
  <c r="E66"/>
  <c r="M65" i="17"/>
  <c r="N61" i="16"/>
  <c r="C66"/>
  <c r="G61"/>
  <c r="M61"/>
  <c r="S60" i="17"/>
  <c r="E82"/>
  <c r="I82"/>
  <c r="M82"/>
  <c r="Q82"/>
  <c r="U82"/>
  <c r="E37"/>
  <c r="M37"/>
  <c r="U37"/>
  <c r="G15"/>
  <c r="K15"/>
  <c r="O15"/>
  <c r="S15"/>
  <c r="E65"/>
  <c r="I65"/>
  <c r="U66" i="16"/>
  <c r="O42" i="17"/>
  <c r="S42"/>
  <c r="C20" i="16"/>
  <c r="I20"/>
  <c r="P111"/>
  <c r="G38"/>
  <c r="O66"/>
  <c r="E42" i="17"/>
  <c r="K43" i="16"/>
  <c r="Q65" i="17"/>
  <c r="M43" i="16"/>
  <c r="Q43"/>
  <c r="U43"/>
  <c r="E20"/>
  <c r="K20" i="17"/>
  <c r="O20"/>
  <c r="S20"/>
  <c r="T111" i="16"/>
  <c r="G37" i="17"/>
  <c r="O65"/>
  <c r="I43" i="16"/>
  <c r="I107" i="4"/>
  <c r="O112"/>
  <c r="S107"/>
  <c r="M112"/>
  <c r="D107"/>
  <c r="L107"/>
  <c r="T107"/>
  <c r="F112"/>
  <c r="N112"/>
  <c r="P112"/>
  <c r="R112"/>
  <c r="T112"/>
  <c r="M107"/>
  <c r="S112"/>
  <c r="N20" i="17"/>
  <c r="L82"/>
  <c r="R43" i="16"/>
  <c r="L15"/>
  <c r="L38"/>
  <c r="L83"/>
  <c r="L61"/>
  <c r="T60" i="17"/>
  <c r="F82"/>
  <c r="N82"/>
  <c r="V83" i="16"/>
  <c r="V38"/>
  <c r="L66"/>
  <c r="P66"/>
  <c r="V66"/>
  <c r="F43"/>
  <c r="J43"/>
  <c r="N42" i="17"/>
  <c r="T43" i="16"/>
  <c r="P20" i="17"/>
  <c r="P42"/>
  <c r="K37"/>
  <c r="E60"/>
  <c r="T83" i="16"/>
  <c r="S20"/>
  <c r="H66"/>
  <c r="J15"/>
  <c r="J61"/>
  <c r="C43"/>
  <c r="Q61"/>
  <c r="I66"/>
  <c r="D82" i="17"/>
  <c r="N43" i="16"/>
  <c r="H15"/>
  <c r="H38"/>
  <c r="H83"/>
  <c r="H61"/>
  <c r="C61"/>
  <c r="V61"/>
  <c r="D37" i="17"/>
  <c r="H37"/>
  <c r="L37"/>
  <c r="P37"/>
  <c r="T38" i="16"/>
  <c r="T15" i="17"/>
  <c r="N65"/>
  <c r="R65"/>
  <c r="D43" i="16"/>
  <c r="H43"/>
  <c r="L43"/>
  <c r="T20" i="17"/>
  <c r="R20"/>
  <c r="V15"/>
  <c r="P82"/>
  <c r="L20" i="16"/>
  <c r="U20"/>
  <c r="O20"/>
  <c r="D66"/>
  <c r="F15"/>
  <c r="G60" i="17"/>
  <c r="O60"/>
  <c r="C83" i="16"/>
  <c r="G83"/>
  <c r="K83"/>
  <c r="O83"/>
  <c r="S83"/>
  <c r="C38"/>
  <c r="I38"/>
  <c r="Q38"/>
  <c r="E15" i="17"/>
  <c r="I15"/>
  <c r="M15"/>
  <c r="Q15"/>
  <c r="U15"/>
  <c r="G65"/>
  <c r="F61" i="16"/>
  <c r="E61"/>
  <c r="K60" i="17"/>
  <c r="O61" i="16"/>
  <c r="C82" i="17"/>
  <c r="G82"/>
  <c r="K82"/>
  <c r="O82"/>
  <c r="S82"/>
  <c r="C37"/>
  <c r="I37"/>
  <c r="Q37"/>
  <c r="E15" i="16"/>
  <c r="I15"/>
  <c r="M15"/>
  <c r="Q15"/>
  <c r="U15"/>
  <c r="G66"/>
  <c r="K66"/>
  <c r="M42" i="17"/>
  <c r="Q42"/>
  <c r="U42"/>
  <c r="G20"/>
  <c r="K20" i="16"/>
  <c r="T110" i="17"/>
  <c r="O38" i="16"/>
  <c r="S66"/>
  <c r="I42" i="17"/>
  <c r="U65"/>
  <c r="O43" i="16"/>
  <c r="S43"/>
  <c r="C20" i="17"/>
  <c r="G20" i="16"/>
  <c r="G26" s="1"/>
  <c r="M20" i="17"/>
  <c r="Q20"/>
  <c r="U20"/>
  <c r="P110"/>
  <c r="U61" i="16"/>
  <c r="O37" i="17"/>
  <c r="E43" i="16"/>
  <c r="K42" i="17"/>
  <c r="Q107" i="4"/>
  <c r="G112"/>
  <c r="K107"/>
  <c r="P107"/>
  <c r="H112"/>
  <c r="V112"/>
  <c r="U107"/>
  <c r="K112"/>
  <c r="O107"/>
  <c r="J107"/>
  <c r="R107"/>
  <c r="D112"/>
  <c r="J112"/>
  <c r="W112"/>
  <c r="E112"/>
  <c r="H107"/>
  <c r="E107"/>
  <c r="W107"/>
  <c r="G107"/>
  <c r="I112"/>
  <c r="F107"/>
  <c r="N107"/>
  <c r="V107"/>
  <c r="L112"/>
  <c r="H46"/>
  <c r="M23"/>
  <c r="M27" s="1"/>
  <c r="V112" i="17"/>
  <c r="V113" i="16"/>
  <c r="R23" i="4"/>
  <c r="Q44" i="17"/>
  <c r="R46" i="4"/>
  <c r="L44" i="17"/>
  <c r="L48" s="1"/>
  <c r="L50" s="1"/>
  <c r="L52" s="1"/>
  <c r="P103"/>
  <c r="H103"/>
  <c r="H119" s="1"/>
  <c r="H121" s="1"/>
  <c r="H125" s="1"/>
  <c r="V109"/>
  <c r="N109"/>
  <c r="F108"/>
  <c r="R103"/>
  <c r="J103"/>
  <c r="H110" i="16"/>
  <c r="C103" i="17"/>
  <c r="E104"/>
  <c r="E119" s="1"/>
  <c r="E121" s="1"/>
  <c r="E125" s="1"/>
  <c r="I104"/>
  <c r="M104"/>
  <c r="Q104"/>
  <c r="U104"/>
  <c r="C109" i="16"/>
  <c r="I109" i="17"/>
  <c r="K108"/>
  <c r="Q109" i="16"/>
  <c r="S108" i="17"/>
  <c r="T104" i="16"/>
  <c r="L104"/>
  <c r="D104"/>
  <c r="R109" i="17"/>
  <c r="J108"/>
  <c r="V103"/>
  <c r="N103"/>
  <c r="F103"/>
  <c r="D110" i="16"/>
  <c r="D120" s="1"/>
  <c r="D122" s="1"/>
  <c r="D126" s="1"/>
  <c r="G103" i="17"/>
  <c r="K104"/>
  <c r="O103"/>
  <c r="S104"/>
  <c r="E109"/>
  <c r="G109"/>
  <c r="M109" i="16"/>
  <c r="O109" i="17"/>
  <c r="U108"/>
  <c r="P104" i="16"/>
  <c r="P124" s="1"/>
  <c r="H104"/>
  <c r="V110"/>
  <c r="N109"/>
  <c r="F110"/>
  <c r="R104"/>
  <c r="J104"/>
  <c r="H108" i="17"/>
  <c r="C104" i="16"/>
  <c r="C124" s="1"/>
  <c r="E104"/>
  <c r="I104"/>
  <c r="M104"/>
  <c r="Q104"/>
  <c r="U104"/>
  <c r="C109" i="17"/>
  <c r="I109" i="16"/>
  <c r="K109"/>
  <c r="K124" s="1"/>
  <c r="Q108" i="17"/>
  <c r="S109" i="16"/>
  <c r="S120" s="1"/>
  <c r="S122" s="1"/>
  <c r="S126" s="1"/>
  <c r="T103" i="17"/>
  <c r="L103"/>
  <c r="D103"/>
  <c r="R109" i="16"/>
  <c r="R120" s="1"/>
  <c r="R122" s="1"/>
  <c r="R126" s="1"/>
  <c r="J110"/>
  <c r="V104"/>
  <c r="V124" s="1"/>
  <c r="N104"/>
  <c r="F104"/>
  <c r="F124" s="1"/>
  <c r="D108" i="17"/>
  <c r="G104" i="16"/>
  <c r="K104"/>
  <c r="O104"/>
  <c r="O120" s="1"/>
  <c r="O122" s="1"/>
  <c r="O126" s="1"/>
  <c r="S104"/>
  <c r="E110"/>
  <c r="G109"/>
  <c r="M108" i="17"/>
  <c r="M123" s="1"/>
  <c r="O109" i="16"/>
  <c r="U110"/>
  <c r="W24" i="4"/>
  <c r="V23" i="16"/>
  <c r="W23" s="1"/>
  <c r="X23" s="1"/>
  <c r="V45" i="17"/>
  <c r="W45" s="1"/>
  <c r="X45" s="1"/>
  <c r="V46" i="16"/>
  <c r="W46" s="1"/>
  <c r="X46" s="1"/>
  <c r="H105" i="17"/>
  <c r="N110"/>
  <c r="R105"/>
  <c r="L110"/>
  <c r="C106" i="16"/>
  <c r="K105" i="17"/>
  <c r="S105"/>
  <c r="G111" i="16"/>
  <c r="S110" i="17"/>
  <c r="T106" i="16"/>
  <c r="D106"/>
  <c r="J111"/>
  <c r="J120" s="1"/>
  <c r="J122" s="1"/>
  <c r="J126" s="1"/>
  <c r="H106"/>
  <c r="J105" i="17"/>
  <c r="O105"/>
  <c r="E111" i="16"/>
  <c r="Q111"/>
  <c r="T105" i="17"/>
  <c r="T119" s="1"/>
  <c r="T121" s="1"/>
  <c r="T125" s="1"/>
  <c r="J110"/>
  <c r="N105"/>
  <c r="H111" i="16"/>
  <c r="E106"/>
  <c r="E124" s="1"/>
  <c r="M106"/>
  <c r="U106"/>
  <c r="K110" i="17"/>
  <c r="V110"/>
  <c r="R106" i="16"/>
  <c r="C105" i="17"/>
  <c r="C123" s="1"/>
  <c r="K106" i="16"/>
  <c r="M110" i="17"/>
  <c r="Q110"/>
  <c r="D105"/>
  <c r="D123" s="1"/>
  <c r="V105"/>
  <c r="F105"/>
  <c r="I106" i="16"/>
  <c r="Q106"/>
  <c r="C111"/>
  <c r="I111"/>
  <c r="I120" s="1"/>
  <c r="I122" s="1"/>
  <c r="I126" s="1"/>
  <c r="Y21" i="19"/>
  <c r="Z21" s="1"/>
  <c r="E23"/>
  <c r="Y23" s="1"/>
  <c r="X46" i="4"/>
  <c r="Y46" s="1"/>
  <c r="R123" i="17"/>
  <c r="X24" i="4"/>
  <c r="Y24" s="1"/>
  <c r="W27"/>
  <c r="V48" i="17"/>
  <c r="V50" s="1"/>
  <c r="V52" s="1"/>
  <c r="N120" i="16"/>
  <c r="N122" s="1"/>
  <c r="N126" s="1"/>
  <c r="M124"/>
  <c r="M119" i="17"/>
  <c r="M121" s="1"/>
  <c r="M125" s="1"/>
  <c r="V113"/>
  <c r="V114" i="16"/>
  <c r="W115" i="4"/>
  <c r="W108" i="17"/>
  <c r="X108" s="1"/>
  <c r="H50" i="4"/>
  <c r="H52" s="1"/>
  <c r="Q112" i="17"/>
  <c r="Q113" i="16"/>
  <c r="R114" i="4"/>
  <c r="R125" s="1"/>
  <c r="G112" i="17"/>
  <c r="G113" i="16"/>
  <c r="H114" i="4"/>
  <c r="G48" i="17"/>
  <c r="L113" i="16"/>
  <c r="M114" i="4"/>
  <c r="L112" i="17"/>
  <c r="W22"/>
  <c r="X22" s="1"/>
  <c r="Y88" i="19"/>
  <c r="Z88" s="1"/>
  <c r="E92"/>
  <c r="Y92" s="1"/>
  <c r="Z92" s="1"/>
  <c r="X105" i="4"/>
  <c r="Y105" s="1"/>
  <c r="H27"/>
  <c r="X106"/>
  <c r="Y106" s="1"/>
  <c r="N123" i="17" l="1"/>
  <c r="D124" i="16"/>
  <c r="N124"/>
  <c r="W105"/>
  <c r="X105" s="1"/>
  <c r="G49"/>
  <c r="K120"/>
  <c r="K122" s="1"/>
  <c r="K126" s="1"/>
  <c r="C120"/>
  <c r="C122" s="1"/>
  <c r="C126" s="1"/>
  <c r="W45"/>
  <c r="X45" s="1"/>
  <c r="W22"/>
  <c r="X22" s="1"/>
  <c r="H123" i="17"/>
  <c r="D119"/>
  <c r="D121" s="1"/>
  <c r="D125" s="1"/>
  <c r="W109"/>
  <c r="X109" s="1"/>
  <c r="K119"/>
  <c r="K121" s="1"/>
  <c r="K125" s="1"/>
  <c r="I119"/>
  <c r="I121" s="1"/>
  <c r="I125" s="1"/>
  <c r="P123"/>
  <c r="V119"/>
  <c r="V121" s="1"/>
  <c r="V125" s="1"/>
  <c r="K123"/>
  <c r="E123"/>
  <c r="F119"/>
  <c r="F121" s="1"/>
  <c r="F125" s="1"/>
  <c r="V123"/>
  <c r="T123"/>
  <c r="J123"/>
  <c r="C119"/>
  <c r="C121" s="1"/>
  <c r="C125" s="1"/>
  <c r="O123"/>
  <c r="S119"/>
  <c r="S121" s="1"/>
  <c r="S125" s="1"/>
  <c r="J119"/>
  <c r="J121" s="1"/>
  <c r="J125" s="1"/>
  <c r="I123"/>
  <c r="U123"/>
  <c r="W104"/>
  <c r="X104" s="1"/>
  <c r="R119"/>
  <c r="R121" s="1"/>
  <c r="R125" s="1"/>
  <c r="N119"/>
  <c r="N121" s="1"/>
  <c r="N125" s="1"/>
  <c r="W103"/>
  <c r="X103" s="1"/>
  <c r="Q48"/>
  <c r="Q50" s="1"/>
  <c r="Q52" s="1"/>
  <c r="P119"/>
  <c r="P121" s="1"/>
  <c r="P125" s="1"/>
  <c r="G26"/>
  <c r="G28" s="1"/>
  <c r="W23"/>
  <c r="X23" s="1"/>
  <c r="F120" i="16"/>
  <c r="F122" s="1"/>
  <c r="F126" s="1"/>
  <c r="U124"/>
  <c r="R124"/>
  <c r="H124"/>
  <c r="M120"/>
  <c r="M122" s="1"/>
  <c r="M126" s="1"/>
  <c r="W110"/>
  <c r="X110" s="1"/>
  <c r="E120"/>
  <c r="E122" s="1"/>
  <c r="E126" s="1"/>
  <c r="O124"/>
  <c r="V49"/>
  <c r="V51" s="1"/>
  <c r="V53" s="1"/>
  <c r="I124"/>
  <c r="U120"/>
  <c r="U122" s="1"/>
  <c r="U126" s="1"/>
  <c r="J124"/>
  <c r="T124"/>
  <c r="P120"/>
  <c r="P122" s="1"/>
  <c r="P126" s="1"/>
  <c r="T120"/>
  <c r="T122" s="1"/>
  <c r="T126" s="1"/>
  <c r="H120"/>
  <c r="H122" s="1"/>
  <c r="H126" s="1"/>
  <c r="W104"/>
  <c r="X104" s="1"/>
  <c r="W105" i="17"/>
  <c r="X105" s="1"/>
  <c r="X112" i="4"/>
  <c r="Y112" s="1"/>
  <c r="W82" i="17"/>
  <c r="X82" s="1"/>
  <c r="W83" i="16"/>
  <c r="X83" s="1"/>
  <c r="W20"/>
  <c r="X20" s="1"/>
  <c r="W15" i="17"/>
  <c r="X15" s="1"/>
  <c r="W65"/>
  <c r="X65" s="1"/>
  <c r="W60"/>
  <c r="X60" s="1"/>
  <c r="X23" i="4"/>
  <c r="Y23" s="1"/>
  <c r="W44" i="17"/>
  <c r="X44" s="1"/>
  <c r="U119"/>
  <c r="U121" s="1"/>
  <c r="U125" s="1"/>
  <c r="F123"/>
  <c r="V120" i="16"/>
  <c r="V122" s="1"/>
  <c r="V126" s="1"/>
  <c r="W109"/>
  <c r="X109" s="1"/>
  <c r="S124"/>
  <c r="O119" i="17"/>
  <c r="O121" s="1"/>
  <c r="O125" s="1"/>
  <c r="S123"/>
  <c r="V26" i="16"/>
  <c r="V28" s="1"/>
  <c r="V30" s="1"/>
  <c r="W111"/>
  <c r="X111" s="1"/>
  <c r="W106"/>
  <c r="X106" s="1"/>
  <c r="R50" i="4"/>
  <c r="R52" s="1"/>
  <c r="R54" s="1"/>
  <c r="R27"/>
  <c r="W20" i="17"/>
  <c r="X20" s="1"/>
  <c r="W37"/>
  <c r="X37" s="1"/>
  <c r="W38" i="16"/>
  <c r="X38" s="1"/>
  <c r="W43"/>
  <c r="X43" s="1"/>
  <c r="X107" i="4"/>
  <c r="Y107" s="1"/>
  <c r="W66" i="16"/>
  <c r="X66" s="1"/>
  <c r="X62" i="4"/>
  <c r="Y62" s="1"/>
  <c r="X44"/>
  <c r="Y44" s="1"/>
  <c r="K96"/>
  <c r="K98" s="1"/>
  <c r="K100" s="1"/>
  <c r="S96"/>
  <c r="S98" s="1"/>
  <c r="S100" s="1"/>
  <c r="N96"/>
  <c r="N98" s="1"/>
  <c r="N100" s="1"/>
  <c r="X67"/>
  <c r="Y67" s="1"/>
  <c r="W87" i="17"/>
  <c r="X87" s="1"/>
  <c r="W15" i="16"/>
  <c r="X15" s="1"/>
  <c r="X21" i="4"/>
  <c r="Y21" s="1"/>
  <c r="X47"/>
  <c r="Y47" s="1"/>
  <c r="M50"/>
  <c r="M52" s="1"/>
  <c r="M54" s="1"/>
  <c r="Q49" i="16"/>
  <c r="Q51" s="1"/>
  <c r="Q53" s="1"/>
  <c r="Q26"/>
  <c r="Q28" s="1"/>
  <c r="Q30" s="1"/>
  <c r="L26" i="17"/>
  <c r="L28" s="1"/>
  <c r="L30" s="1"/>
  <c r="X70" i="4"/>
  <c r="Y70" s="1"/>
  <c r="X93"/>
  <c r="Y93" s="1"/>
  <c r="W90" i="17"/>
  <c r="X90" s="1"/>
  <c r="I121" i="4"/>
  <c r="I123" s="1"/>
  <c r="I127" s="1"/>
  <c r="S121"/>
  <c r="S123" s="1"/>
  <c r="S127" s="1"/>
  <c r="O121"/>
  <c r="O123" s="1"/>
  <c r="O127" s="1"/>
  <c r="F121"/>
  <c r="F123" s="1"/>
  <c r="F127" s="1"/>
  <c r="P121"/>
  <c r="P123" s="1"/>
  <c r="P127" s="1"/>
  <c r="T121"/>
  <c r="T123" s="1"/>
  <c r="T127" s="1"/>
  <c r="V121"/>
  <c r="V123" s="1"/>
  <c r="V127" s="1"/>
  <c r="L121"/>
  <c r="L123" s="1"/>
  <c r="L127" s="1"/>
  <c r="L50"/>
  <c r="L52" s="1"/>
  <c r="L54" s="1"/>
  <c r="T50"/>
  <c r="T52" s="1"/>
  <c r="T54" s="1"/>
  <c r="W73"/>
  <c r="W75" s="1"/>
  <c r="W77" s="1"/>
  <c r="S73"/>
  <c r="S75" s="1"/>
  <c r="S77" s="1"/>
  <c r="O73"/>
  <c r="O75" s="1"/>
  <c r="O77" s="1"/>
  <c r="K73"/>
  <c r="K75" s="1"/>
  <c r="K77" s="1"/>
  <c r="G73"/>
  <c r="G75" s="1"/>
  <c r="G77" s="1"/>
  <c r="W96"/>
  <c r="W98" s="1"/>
  <c r="W100" s="1"/>
  <c r="D50"/>
  <c r="D52" s="1"/>
  <c r="D54" s="1"/>
  <c r="S50"/>
  <c r="S52" s="1"/>
  <c r="S54" s="1"/>
  <c r="N50"/>
  <c r="N52" s="1"/>
  <c r="N54" s="1"/>
  <c r="I50"/>
  <c r="I52" s="1"/>
  <c r="I54" s="1"/>
  <c r="X69"/>
  <c r="Y69" s="1"/>
  <c r="D73"/>
  <c r="T73"/>
  <c r="T75" s="1"/>
  <c r="T77" s="1"/>
  <c r="P73"/>
  <c r="P75" s="1"/>
  <c r="P77" s="1"/>
  <c r="L73"/>
  <c r="L75" s="1"/>
  <c r="L77" s="1"/>
  <c r="H73"/>
  <c r="H75" s="1"/>
  <c r="H77" s="1"/>
  <c r="D96"/>
  <c r="X92"/>
  <c r="Y92" s="1"/>
  <c r="T96"/>
  <c r="T98" s="1"/>
  <c r="T100" s="1"/>
  <c r="P96"/>
  <c r="P98" s="1"/>
  <c r="P100" s="1"/>
  <c r="L96"/>
  <c r="L98" s="1"/>
  <c r="L100" s="1"/>
  <c r="H96"/>
  <c r="H98" s="1"/>
  <c r="H100" s="1"/>
  <c r="C49" i="16"/>
  <c r="C51" s="1"/>
  <c r="C53" s="1"/>
  <c r="H49"/>
  <c r="H51" s="1"/>
  <c r="H53" s="1"/>
  <c r="M49"/>
  <c r="M51" s="1"/>
  <c r="M53" s="1"/>
  <c r="U49"/>
  <c r="U51" s="1"/>
  <c r="U53" s="1"/>
  <c r="J71"/>
  <c r="J73" s="1"/>
  <c r="J75" s="1"/>
  <c r="R71"/>
  <c r="R73" s="1"/>
  <c r="R75" s="1"/>
  <c r="W90"/>
  <c r="X90" s="1"/>
  <c r="C94"/>
  <c r="K94"/>
  <c r="K96" s="1"/>
  <c r="K98" s="1"/>
  <c r="S94"/>
  <c r="S96" s="1"/>
  <c r="S98" s="1"/>
  <c r="N26"/>
  <c r="N28" s="1"/>
  <c r="N30" s="1"/>
  <c r="O27" i="4"/>
  <c r="E27"/>
  <c r="K26" i="17"/>
  <c r="K28" s="1"/>
  <c r="K30" s="1"/>
  <c r="U26"/>
  <c r="U28" s="1"/>
  <c r="U30" s="1"/>
  <c r="K48"/>
  <c r="K50" s="1"/>
  <c r="K52" s="1"/>
  <c r="U48"/>
  <c r="U50" s="1"/>
  <c r="U52" s="1"/>
  <c r="J70"/>
  <c r="J72" s="1"/>
  <c r="J74" s="1"/>
  <c r="R70"/>
  <c r="R72" s="1"/>
  <c r="R74" s="1"/>
  <c r="D93"/>
  <c r="D95" s="1"/>
  <c r="D97" s="1"/>
  <c r="T93"/>
  <c r="T95" s="1"/>
  <c r="T97" s="1"/>
  <c r="F49" i="16"/>
  <c r="F51" s="1"/>
  <c r="F53" s="1"/>
  <c r="S49"/>
  <c r="S51" s="1"/>
  <c r="S53" s="1"/>
  <c r="E94"/>
  <c r="E96" s="1"/>
  <c r="E98" s="1"/>
  <c r="M94"/>
  <c r="M96" s="1"/>
  <c r="M98" s="1"/>
  <c r="U94"/>
  <c r="U96" s="1"/>
  <c r="U98" s="1"/>
  <c r="P26"/>
  <c r="P28" s="1"/>
  <c r="P30" s="1"/>
  <c r="F26"/>
  <c r="F28" s="1"/>
  <c r="F30" s="1"/>
  <c r="Q27" i="4"/>
  <c r="G27"/>
  <c r="I26" i="17"/>
  <c r="I28" s="1"/>
  <c r="I30" s="1"/>
  <c r="S26"/>
  <c r="S28" s="1"/>
  <c r="S30" s="1"/>
  <c r="I48"/>
  <c r="I50" s="1"/>
  <c r="I52" s="1"/>
  <c r="S48"/>
  <c r="S50" s="1"/>
  <c r="S52" s="1"/>
  <c r="H70"/>
  <c r="H72" s="1"/>
  <c r="H74" s="1"/>
  <c r="H93"/>
  <c r="H95" s="1"/>
  <c r="H97" s="1"/>
  <c r="O49" i="16"/>
  <c r="O51" s="1"/>
  <c r="O53" s="1"/>
  <c r="E71"/>
  <c r="E73" s="1"/>
  <c r="E75" s="1"/>
  <c r="I71"/>
  <c r="I73" s="1"/>
  <c r="I75" s="1"/>
  <c r="M71"/>
  <c r="M73" s="1"/>
  <c r="M75" s="1"/>
  <c r="Q71"/>
  <c r="Q73" s="1"/>
  <c r="Q75" s="1"/>
  <c r="U71"/>
  <c r="U73" s="1"/>
  <c r="U75" s="1"/>
  <c r="F94"/>
  <c r="F96" s="1"/>
  <c r="F98" s="1"/>
  <c r="J94"/>
  <c r="J96" s="1"/>
  <c r="J98" s="1"/>
  <c r="N94"/>
  <c r="N96" s="1"/>
  <c r="N98" s="1"/>
  <c r="R94"/>
  <c r="R96" s="1"/>
  <c r="R98" s="1"/>
  <c r="V94"/>
  <c r="V96" s="1"/>
  <c r="V98" s="1"/>
  <c r="T26"/>
  <c r="T28" s="1"/>
  <c r="T30" s="1"/>
  <c r="O26"/>
  <c r="O28" s="1"/>
  <c r="O30" s="1"/>
  <c r="J26"/>
  <c r="J28" s="1"/>
  <c r="J30" s="1"/>
  <c r="E26"/>
  <c r="E28" s="1"/>
  <c r="E30" s="1"/>
  <c r="U27" i="4"/>
  <c r="P27"/>
  <c r="K27"/>
  <c r="F27"/>
  <c r="E26" i="17"/>
  <c r="E28" s="1"/>
  <c r="E30" s="1"/>
  <c r="J26"/>
  <c r="J28" s="1"/>
  <c r="J30" s="1"/>
  <c r="O26"/>
  <c r="O28" s="1"/>
  <c r="O30" s="1"/>
  <c r="T26"/>
  <c r="T28" s="1"/>
  <c r="T30" s="1"/>
  <c r="E48"/>
  <c r="E50" s="1"/>
  <c r="E52" s="1"/>
  <c r="J48"/>
  <c r="J50" s="1"/>
  <c r="J52" s="1"/>
  <c r="O48"/>
  <c r="O50" s="1"/>
  <c r="O52" s="1"/>
  <c r="T48"/>
  <c r="T50" s="1"/>
  <c r="T52" s="1"/>
  <c r="E70"/>
  <c r="E72" s="1"/>
  <c r="E74" s="1"/>
  <c r="I70"/>
  <c r="I72" s="1"/>
  <c r="I74" s="1"/>
  <c r="M70"/>
  <c r="M72" s="1"/>
  <c r="M74" s="1"/>
  <c r="Q70"/>
  <c r="Q72" s="1"/>
  <c r="Q74" s="1"/>
  <c r="U70"/>
  <c r="U72" s="1"/>
  <c r="U74" s="1"/>
  <c r="J93"/>
  <c r="J95" s="1"/>
  <c r="J97" s="1"/>
  <c r="R93"/>
  <c r="R95" s="1"/>
  <c r="R97" s="1"/>
  <c r="W89"/>
  <c r="X89" s="1"/>
  <c r="C93"/>
  <c r="G93"/>
  <c r="G95" s="1"/>
  <c r="G97" s="1"/>
  <c r="K93"/>
  <c r="K95" s="1"/>
  <c r="K97" s="1"/>
  <c r="O93"/>
  <c r="O95" s="1"/>
  <c r="O97" s="1"/>
  <c r="S93"/>
  <c r="S95" s="1"/>
  <c r="S97" s="1"/>
  <c r="J125" i="4"/>
  <c r="K125"/>
  <c r="T125"/>
  <c r="L125"/>
  <c r="O125"/>
  <c r="V125"/>
  <c r="F125"/>
  <c r="W64" i="16"/>
  <c r="X64" s="1"/>
  <c r="W40" i="17"/>
  <c r="X40" s="1"/>
  <c r="S26" i="16"/>
  <c r="S28" s="1"/>
  <c r="S30" s="1"/>
  <c r="K71"/>
  <c r="K73" s="1"/>
  <c r="K75" s="1"/>
  <c r="W13" i="17"/>
  <c r="X13" s="1"/>
  <c r="P71" i="16"/>
  <c r="P73" s="1"/>
  <c r="P75" s="1"/>
  <c r="F26" i="17"/>
  <c r="F28" s="1"/>
  <c r="F30" s="1"/>
  <c r="W18" i="16"/>
  <c r="X18" s="1"/>
  <c r="S71"/>
  <c r="S73" s="1"/>
  <c r="S75" s="1"/>
  <c r="W36"/>
  <c r="X36" s="1"/>
  <c r="W58" i="17"/>
  <c r="X58" s="1"/>
  <c r="W18"/>
  <c r="X18" s="1"/>
  <c r="W85"/>
  <c r="X85" s="1"/>
  <c r="W80"/>
  <c r="X80" s="1"/>
  <c r="N49" i="16"/>
  <c r="N51" s="1"/>
  <c r="N53" s="1"/>
  <c r="W59"/>
  <c r="X59" s="1"/>
  <c r="X42" i="4"/>
  <c r="Y42" s="1"/>
  <c r="X14"/>
  <c r="Y14" s="1"/>
  <c r="X65"/>
  <c r="Y65" s="1"/>
  <c r="X37"/>
  <c r="Y37" s="1"/>
  <c r="X19"/>
  <c r="Y19" s="1"/>
  <c r="X83"/>
  <c r="Y83" s="1"/>
  <c r="X88"/>
  <c r="Y88" s="1"/>
  <c r="W19" i="16"/>
  <c r="X19" s="1"/>
  <c r="D48" i="17"/>
  <c r="D50" s="1"/>
  <c r="D52" s="1"/>
  <c r="W36"/>
  <c r="X36" s="1"/>
  <c r="W59"/>
  <c r="X59" s="1"/>
  <c r="W60" i="16"/>
  <c r="X60" s="1"/>
  <c r="W64" i="17"/>
  <c r="X64" s="1"/>
  <c r="W41"/>
  <c r="X41" s="1"/>
  <c r="W81"/>
  <c r="X81" s="1"/>
  <c r="W14" i="16"/>
  <c r="X14" s="1"/>
  <c r="V50" i="4"/>
  <c r="V52" s="1"/>
  <c r="V54" s="1"/>
  <c r="X66"/>
  <c r="Y66" s="1"/>
  <c r="W87" i="16"/>
  <c r="X87" s="1"/>
  <c r="W82"/>
  <c r="X82" s="1"/>
  <c r="X61" i="4"/>
  <c r="Y61" s="1"/>
  <c r="X84"/>
  <c r="Y84" s="1"/>
  <c r="X89"/>
  <c r="Y89" s="1"/>
  <c r="W61" i="16"/>
  <c r="X61" s="1"/>
  <c r="X39" i="4"/>
  <c r="Y39" s="1"/>
  <c r="W88" i="16"/>
  <c r="X88" s="1"/>
  <c r="W42" i="17"/>
  <c r="X42" s="1"/>
  <c r="X85" i="4"/>
  <c r="Y85" s="1"/>
  <c r="X16"/>
  <c r="Y16" s="1"/>
  <c r="X90"/>
  <c r="Y90" s="1"/>
  <c r="W110" i="17"/>
  <c r="X110" s="1"/>
  <c r="L49" i="16"/>
  <c r="L51" s="1"/>
  <c r="L53" s="1"/>
  <c r="Q26" i="17"/>
  <c r="Q28" s="1"/>
  <c r="Q30" s="1"/>
  <c r="W125" i="4"/>
  <c r="L26" i="16"/>
  <c r="L28" s="1"/>
  <c r="L30" s="1"/>
  <c r="W69"/>
  <c r="X69" s="1"/>
  <c r="W68" i="17"/>
  <c r="X68" s="1"/>
  <c r="V26"/>
  <c r="V28" s="1"/>
  <c r="V30" s="1"/>
  <c r="W50" i="4"/>
  <c r="W52" s="1"/>
  <c r="W54" s="1"/>
  <c r="N121"/>
  <c r="N123" s="1"/>
  <c r="N127" s="1"/>
  <c r="D121"/>
  <c r="D123" s="1"/>
  <c r="D127" s="1"/>
  <c r="E121"/>
  <c r="E123" s="1"/>
  <c r="E127" s="1"/>
  <c r="K121"/>
  <c r="K123" s="1"/>
  <c r="K127" s="1"/>
  <c r="U121"/>
  <c r="U123" s="1"/>
  <c r="U127" s="1"/>
  <c r="J121"/>
  <c r="J123" s="1"/>
  <c r="J127" s="1"/>
  <c r="Q121"/>
  <c r="Q123" s="1"/>
  <c r="Q127" s="1"/>
  <c r="G121"/>
  <c r="G123" s="1"/>
  <c r="G127" s="1"/>
  <c r="Q50"/>
  <c r="Q52" s="1"/>
  <c r="Q54" s="1"/>
  <c r="G50"/>
  <c r="G52" s="1"/>
  <c r="G54" s="1"/>
  <c r="O50"/>
  <c r="O52" s="1"/>
  <c r="O54" s="1"/>
  <c r="E50"/>
  <c r="E52" s="1"/>
  <c r="E54" s="1"/>
  <c r="U73"/>
  <c r="U75" s="1"/>
  <c r="U77" s="1"/>
  <c r="Q73"/>
  <c r="Q75" s="1"/>
  <c r="Q77" s="1"/>
  <c r="M73"/>
  <c r="M75" s="1"/>
  <c r="M77" s="1"/>
  <c r="I73"/>
  <c r="I75" s="1"/>
  <c r="I77" s="1"/>
  <c r="E73"/>
  <c r="E75" s="1"/>
  <c r="E77" s="1"/>
  <c r="U96"/>
  <c r="U98" s="1"/>
  <c r="U100" s="1"/>
  <c r="Q96"/>
  <c r="Q98" s="1"/>
  <c r="Q100" s="1"/>
  <c r="M96"/>
  <c r="M98" s="1"/>
  <c r="M100" s="1"/>
  <c r="I96"/>
  <c r="I98" s="1"/>
  <c r="I100" s="1"/>
  <c r="E96"/>
  <c r="E98" s="1"/>
  <c r="E100" s="1"/>
  <c r="U50"/>
  <c r="U52" s="1"/>
  <c r="U54" s="1"/>
  <c r="P50"/>
  <c r="P52" s="1"/>
  <c r="P54" s="1"/>
  <c r="K50"/>
  <c r="K52" s="1"/>
  <c r="K54" s="1"/>
  <c r="V73"/>
  <c r="V75" s="1"/>
  <c r="V77" s="1"/>
  <c r="R73"/>
  <c r="R75" s="1"/>
  <c r="R77" s="1"/>
  <c r="N73"/>
  <c r="N75" s="1"/>
  <c r="N77" s="1"/>
  <c r="J73"/>
  <c r="J75" s="1"/>
  <c r="J77" s="1"/>
  <c r="F73"/>
  <c r="F75" s="1"/>
  <c r="F77" s="1"/>
  <c r="E49" i="16"/>
  <c r="E51" s="1"/>
  <c r="E53" s="1"/>
  <c r="J49"/>
  <c r="J51" s="1"/>
  <c r="J53" s="1"/>
  <c r="P49"/>
  <c r="P51" s="1"/>
  <c r="P53" s="1"/>
  <c r="F71"/>
  <c r="F73" s="1"/>
  <c r="F75" s="1"/>
  <c r="N71"/>
  <c r="N73" s="1"/>
  <c r="N75" s="1"/>
  <c r="V71"/>
  <c r="V73" s="1"/>
  <c r="V75" s="1"/>
  <c r="G94"/>
  <c r="G96" s="1"/>
  <c r="G98" s="1"/>
  <c r="O94"/>
  <c r="O96" s="1"/>
  <c r="O98" s="1"/>
  <c r="I26"/>
  <c r="I28" s="1"/>
  <c r="I30" s="1"/>
  <c r="T27" i="4"/>
  <c r="J27"/>
  <c r="P26" i="17"/>
  <c r="P28" s="1"/>
  <c r="P30" s="1"/>
  <c r="F48"/>
  <c r="F50" s="1"/>
  <c r="F52" s="1"/>
  <c r="P48"/>
  <c r="P50" s="1"/>
  <c r="P52" s="1"/>
  <c r="F70"/>
  <c r="F72" s="1"/>
  <c r="F74" s="1"/>
  <c r="N70"/>
  <c r="N72" s="1"/>
  <c r="N74" s="1"/>
  <c r="V70"/>
  <c r="V72" s="1"/>
  <c r="V74" s="1"/>
  <c r="L93"/>
  <c r="L95" s="1"/>
  <c r="L97" s="1"/>
  <c r="D49" i="16"/>
  <c r="D51" s="1"/>
  <c r="D53" s="1"/>
  <c r="I49"/>
  <c r="I51" s="1"/>
  <c r="I53" s="1"/>
  <c r="L71"/>
  <c r="L73" s="1"/>
  <c r="L75" s="1"/>
  <c r="T71"/>
  <c r="T73" s="1"/>
  <c r="T75" s="1"/>
  <c r="Q94"/>
  <c r="Q96" s="1"/>
  <c r="Q98" s="1"/>
  <c r="U26"/>
  <c r="U28" s="1"/>
  <c r="U30" s="1"/>
  <c r="K26"/>
  <c r="K28" s="1"/>
  <c r="K30" s="1"/>
  <c r="V27" i="4"/>
  <c r="L27"/>
  <c r="D26" i="17"/>
  <c r="D28" s="1"/>
  <c r="D30" s="1"/>
  <c r="N26"/>
  <c r="N28" s="1"/>
  <c r="N30" s="1"/>
  <c r="N48"/>
  <c r="N50" s="1"/>
  <c r="N52" s="1"/>
  <c r="D70"/>
  <c r="D72" s="1"/>
  <c r="D74" s="1"/>
  <c r="L70"/>
  <c r="L72" s="1"/>
  <c r="L74" s="1"/>
  <c r="T70"/>
  <c r="T72" s="1"/>
  <c r="T74" s="1"/>
  <c r="P93"/>
  <c r="P95" s="1"/>
  <c r="P97" s="1"/>
  <c r="R49" i="16"/>
  <c r="R51" s="1"/>
  <c r="R53" s="1"/>
  <c r="W68"/>
  <c r="X68" s="1"/>
  <c r="C71"/>
  <c r="G71"/>
  <c r="G73" s="1"/>
  <c r="G75" s="1"/>
  <c r="O71"/>
  <c r="O73" s="1"/>
  <c r="O75" s="1"/>
  <c r="D94"/>
  <c r="D96" s="1"/>
  <c r="D98" s="1"/>
  <c r="H94"/>
  <c r="H96" s="1"/>
  <c r="H98" s="1"/>
  <c r="L94"/>
  <c r="L96" s="1"/>
  <c r="L98" s="1"/>
  <c r="P94"/>
  <c r="P96" s="1"/>
  <c r="P98" s="1"/>
  <c r="T94"/>
  <c r="T96" s="1"/>
  <c r="T98" s="1"/>
  <c r="C26"/>
  <c r="C28" s="1"/>
  <c r="C30" s="1"/>
  <c r="R26"/>
  <c r="R28" s="1"/>
  <c r="R30" s="1"/>
  <c r="M26"/>
  <c r="M28" s="1"/>
  <c r="M30" s="1"/>
  <c r="H26"/>
  <c r="H28" s="1"/>
  <c r="H30" s="1"/>
  <c r="D27" i="4"/>
  <c r="S27"/>
  <c r="N27"/>
  <c r="I27"/>
  <c r="C26" i="17"/>
  <c r="C28" s="1"/>
  <c r="C30" s="1"/>
  <c r="H26"/>
  <c r="H28" s="1"/>
  <c r="H30" s="1"/>
  <c r="M26"/>
  <c r="M28" s="1"/>
  <c r="M30" s="1"/>
  <c r="R26"/>
  <c r="R28" s="1"/>
  <c r="R30" s="1"/>
  <c r="C48"/>
  <c r="C50" s="1"/>
  <c r="C52" s="1"/>
  <c r="H48"/>
  <c r="H50" s="1"/>
  <c r="H52" s="1"/>
  <c r="M48"/>
  <c r="M50" s="1"/>
  <c r="M52" s="1"/>
  <c r="W67"/>
  <c r="X67" s="1"/>
  <c r="C70"/>
  <c r="G70"/>
  <c r="G72" s="1"/>
  <c r="G74" s="1"/>
  <c r="K70"/>
  <c r="K72" s="1"/>
  <c r="K74" s="1"/>
  <c r="O70"/>
  <c r="O72" s="1"/>
  <c r="O74" s="1"/>
  <c r="S70"/>
  <c r="S72" s="1"/>
  <c r="S74" s="1"/>
  <c r="F93"/>
  <c r="F95" s="1"/>
  <c r="F97" s="1"/>
  <c r="N93"/>
  <c r="N95" s="1"/>
  <c r="N97" s="1"/>
  <c r="V93"/>
  <c r="V95" s="1"/>
  <c r="V97" s="1"/>
  <c r="E93"/>
  <c r="E95" s="1"/>
  <c r="E97" s="1"/>
  <c r="I93"/>
  <c r="I95" s="1"/>
  <c r="I97" s="1"/>
  <c r="M93"/>
  <c r="M95" s="1"/>
  <c r="M97" s="1"/>
  <c r="Q93"/>
  <c r="Q95" s="1"/>
  <c r="Q97" s="1"/>
  <c r="U93"/>
  <c r="U95" s="1"/>
  <c r="U97" s="1"/>
  <c r="E125" i="4"/>
  <c r="U125"/>
  <c r="D125"/>
  <c r="Q125"/>
  <c r="P125"/>
  <c r="G125"/>
  <c r="N125"/>
  <c r="S125"/>
  <c r="I125"/>
  <c r="R48" i="17"/>
  <c r="R50" s="1"/>
  <c r="R52" s="1"/>
  <c r="P70"/>
  <c r="P72" s="1"/>
  <c r="P74" s="1"/>
  <c r="K49" i="16"/>
  <c r="K51" s="1"/>
  <c r="K53" s="1"/>
  <c r="W63" i="17"/>
  <c r="X63" s="1"/>
  <c r="X110" i="4"/>
  <c r="Y110" s="1"/>
  <c r="D71" i="16"/>
  <c r="D73" s="1"/>
  <c r="D75" s="1"/>
  <c r="T49"/>
  <c r="T51" s="1"/>
  <c r="T53" s="1"/>
  <c r="W86"/>
  <c r="X86" s="1"/>
  <c r="W81"/>
  <c r="X81" s="1"/>
  <c r="W41"/>
  <c r="X41" s="1"/>
  <c r="W35" i="17"/>
  <c r="X35" s="1"/>
  <c r="I94" i="16"/>
  <c r="I96" s="1"/>
  <c r="I98" s="1"/>
  <c r="X60" i="4"/>
  <c r="Y60" s="1"/>
  <c r="D26" i="16"/>
  <c r="D28" s="1"/>
  <c r="D30" s="1"/>
  <c r="X111" i="4"/>
  <c r="Y111" s="1"/>
  <c r="H71" i="16"/>
  <c r="H73" s="1"/>
  <c r="H75" s="1"/>
  <c r="W42"/>
  <c r="X42" s="1"/>
  <c r="W37"/>
  <c r="X37" s="1"/>
  <c r="W14" i="17"/>
  <c r="X14" s="1"/>
  <c r="W19"/>
  <c r="X19" s="1"/>
  <c r="W86"/>
  <c r="X86" s="1"/>
  <c r="X38" i="4"/>
  <c r="Y38" s="1"/>
  <c r="X43"/>
  <c r="Y43" s="1"/>
  <c r="F50"/>
  <c r="F52" s="1"/>
  <c r="F54" s="1"/>
  <c r="X15"/>
  <c r="Y15" s="1"/>
  <c r="J50"/>
  <c r="J52" s="1"/>
  <c r="J54" s="1"/>
  <c r="W65" i="16"/>
  <c r="X65" s="1"/>
  <c r="X20" i="4"/>
  <c r="Y20" s="1"/>
  <c r="V125" i="16"/>
  <c r="W125" s="1"/>
  <c r="X125" s="1"/>
  <c r="W114"/>
  <c r="X114" s="1"/>
  <c r="W126" i="4"/>
  <c r="X126" s="1"/>
  <c r="Y126" s="1"/>
  <c r="X115"/>
  <c r="Y115" s="1"/>
  <c r="W121"/>
  <c r="W123" s="1"/>
  <c r="W127" s="1"/>
  <c r="V124" i="17"/>
  <c r="W124" s="1"/>
  <c r="X124" s="1"/>
  <c r="W113"/>
  <c r="X113" s="1"/>
  <c r="R121" i="4"/>
  <c r="R123" s="1"/>
  <c r="R127" s="1"/>
  <c r="G51" i="16"/>
  <c r="G28"/>
  <c r="L119" i="17"/>
  <c r="L121" s="1"/>
  <c r="L125" s="1"/>
  <c r="L123"/>
  <c r="L120" i="16"/>
  <c r="L122" s="1"/>
  <c r="L126" s="1"/>
  <c r="L124"/>
  <c r="G120"/>
  <c r="W113"/>
  <c r="X113" s="1"/>
  <c r="G124"/>
  <c r="Q119" i="17"/>
  <c r="Q121" s="1"/>
  <c r="Q125" s="1"/>
  <c r="Q123"/>
  <c r="M121" i="4"/>
  <c r="M123" s="1"/>
  <c r="M127" s="1"/>
  <c r="M125"/>
  <c r="G50" i="17"/>
  <c r="H121" i="4"/>
  <c r="H123" s="1"/>
  <c r="H125"/>
  <c r="X125" s="1"/>
  <c r="Y125" s="1"/>
  <c r="X114"/>
  <c r="Y114" s="1"/>
  <c r="G119" i="17"/>
  <c r="W112"/>
  <c r="X112" s="1"/>
  <c r="G123"/>
  <c r="Q120" i="16"/>
  <c r="Q122" s="1"/>
  <c r="Q126" s="1"/>
  <c r="Q124"/>
  <c r="H54" i="4"/>
  <c r="X52"/>
  <c r="Y52" s="1"/>
  <c r="W29"/>
  <c r="W31" s="1"/>
  <c r="R29"/>
  <c r="R31" s="1"/>
  <c r="N29"/>
  <c r="N31" s="1"/>
  <c r="S29"/>
  <c r="S31" s="1"/>
  <c r="G29"/>
  <c r="G31" s="1"/>
  <c r="L29"/>
  <c r="L31" s="1"/>
  <c r="Q29"/>
  <c r="Q31" s="1"/>
  <c r="V29"/>
  <c r="V31" s="1"/>
  <c r="E29"/>
  <c r="E31" s="1"/>
  <c r="J29"/>
  <c r="J31" s="1"/>
  <c r="O29"/>
  <c r="O31" s="1"/>
  <c r="T29"/>
  <c r="T31" s="1"/>
  <c r="M29"/>
  <c r="M31" s="1"/>
  <c r="D29"/>
  <c r="I29"/>
  <c r="I31" s="1"/>
  <c r="W48" i="17" l="1"/>
  <c r="X48" s="1"/>
  <c r="W26"/>
  <c r="X26" s="1"/>
  <c r="W49" i="16"/>
  <c r="X49" s="1"/>
  <c r="X54" i="4"/>
  <c r="W26" i="16"/>
  <c r="X26" s="1"/>
  <c r="X50" i="4"/>
  <c r="Y50" s="1"/>
  <c r="C72" i="17"/>
  <c r="W70"/>
  <c r="X70" s="1"/>
  <c r="C73" i="16"/>
  <c r="W71"/>
  <c r="X71" s="1"/>
  <c r="D98" i="4"/>
  <c r="X96"/>
  <c r="Y96" s="1"/>
  <c r="C95" i="17"/>
  <c r="W93"/>
  <c r="X93" s="1"/>
  <c r="C96" i="16"/>
  <c r="W94"/>
  <c r="X94" s="1"/>
  <c r="D75" i="4"/>
  <c r="X73"/>
  <c r="Y73" s="1"/>
  <c r="X121"/>
  <c r="Y121" s="1"/>
  <c r="W123" i="17"/>
  <c r="X123" s="1"/>
  <c r="G52"/>
  <c r="W52" s="1"/>
  <c r="W50"/>
  <c r="X50" s="1"/>
  <c r="G122" i="16"/>
  <c r="W120"/>
  <c r="X120" s="1"/>
  <c r="G30"/>
  <c r="W30" s="1"/>
  <c r="W28"/>
  <c r="X28" s="1"/>
  <c r="G30" i="17"/>
  <c r="W30" s="1"/>
  <c r="X30" s="1"/>
  <c r="W28"/>
  <c r="X28" s="1"/>
  <c r="G53" i="16"/>
  <c r="W53" s="1"/>
  <c r="W51"/>
  <c r="X51" s="1"/>
  <c r="W124"/>
  <c r="X124" s="1"/>
  <c r="G121" i="17"/>
  <c r="W119"/>
  <c r="X119" s="1"/>
  <c r="H127" i="4"/>
  <c r="X123"/>
  <c r="Y123" s="1"/>
  <c r="U29"/>
  <c r="U31" s="1"/>
  <c r="K29"/>
  <c r="K31" s="1"/>
  <c r="H29"/>
  <c r="H31" s="1"/>
  <c r="F29"/>
  <c r="F31" s="1"/>
  <c r="P29"/>
  <c r="P31" s="1"/>
  <c r="D31"/>
  <c r="X98" l="1"/>
  <c r="Y98" s="1"/>
  <c r="D100"/>
  <c r="X100" s="1"/>
  <c r="C75" i="16"/>
  <c r="W75" s="1"/>
  <c r="W73"/>
  <c r="X73" s="1"/>
  <c r="C74" i="17"/>
  <c r="W74" s="1"/>
  <c r="W72"/>
  <c r="X72" s="1"/>
  <c r="D77" i="4"/>
  <c r="X77" s="1"/>
  <c r="X75"/>
  <c r="Y75" s="1"/>
  <c r="W96" i="16"/>
  <c r="X96" s="1"/>
  <c r="C98"/>
  <c r="W98" s="1"/>
  <c r="X98" s="1"/>
  <c r="C97" i="17"/>
  <c r="W97" s="1"/>
  <c r="W95"/>
  <c r="X95" s="1"/>
  <c r="G126" i="16"/>
  <c r="W126" s="1"/>
  <c r="W122"/>
  <c r="X122" s="1"/>
  <c r="G125" i="17"/>
  <c r="W125" s="1"/>
  <c r="W121"/>
  <c r="X121" s="1"/>
  <c r="X127" i="4"/>
  <c r="X31"/>
  <c r="X29"/>
  <c r="Y29" s="1"/>
  <c r="X27"/>
  <c r="Y27" s="1"/>
</calcChain>
</file>

<file path=xl/sharedStrings.xml><?xml version="1.0" encoding="utf-8"?>
<sst xmlns="http://schemas.openxmlformats.org/spreadsheetml/2006/main" count="3464" uniqueCount="1189">
  <si>
    <t>Phase:</t>
  </si>
  <si>
    <t>Time period (yr) in IA 20 yr period</t>
  </si>
  <si>
    <t>20 +</t>
  </si>
  <si>
    <t>£500/permit/year
= £10,000 consultancy fees
= £10,000 to operator</t>
  </si>
  <si>
    <t>£1000 consultancy fees
2 x days @ £500/day
£1000 to operator
2 x days @ £500/day</t>
  </si>
  <si>
    <t>41/19</t>
  </si>
  <si>
    <t>41/20</t>
  </si>
  <si>
    <t>41/25</t>
  </si>
  <si>
    <t>41/24</t>
  </si>
  <si>
    <t>42/27</t>
  </si>
  <si>
    <t>43/20a</t>
  </si>
  <si>
    <t>43/15a</t>
  </si>
  <si>
    <t>43/20c</t>
  </si>
  <si>
    <t>44/3</t>
  </si>
  <si>
    <t>44/2</t>
  </si>
  <si>
    <t>44/1</t>
  </si>
  <si>
    <t>44/5</t>
  </si>
  <si>
    <t>45/1</t>
  </si>
  <si>
    <t>44/15</t>
  </si>
  <si>
    <t>44/14</t>
  </si>
  <si>
    <t>44/17d</t>
  </si>
  <si>
    <t>44/17f</t>
  </si>
  <si>
    <t>44/16a</t>
  </si>
  <si>
    <t>44/17e</t>
  </si>
  <si>
    <t>44/18c</t>
  </si>
  <si>
    <t>44/23c</t>
  </si>
  <si>
    <t>44/24c</t>
  </si>
  <si>
    <t>44/23d</t>
  </si>
  <si>
    <t>44/30</t>
  </si>
  <si>
    <t>47/2b</t>
  </si>
  <si>
    <t>47/3g</t>
  </si>
  <si>
    <t>47/8d</t>
  </si>
  <si>
    <t>47/19b</t>
  </si>
  <si>
    <t>47/13b</t>
  </si>
  <si>
    <t>47/18</t>
  </si>
  <si>
    <t>47/14d</t>
  </si>
  <si>
    <t>48/9b</t>
  </si>
  <si>
    <t>48/8d</t>
  </si>
  <si>
    <t>48/14c</t>
  </si>
  <si>
    <t>48/13c</t>
  </si>
  <si>
    <t>48/14b</t>
  </si>
  <si>
    <t>48/18e</t>
  </si>
  <si>
    <t>48/19d</t>
  </si>
  <si>
    <t>48/20b</t>
  </si>
  <si>
    <t>48/25a</t>
  </si>
  <si>
    <t>49/26b</t>
  </si>
  <si>
    <t>52/5c</t>
  </si>
  <si>
    <t>48/30c</t>
  </si>
  <si>
    <t>53/1b</t>
  </si>
  <si>
    <t>49/15d</t>
  </si>
  <si>
    <t>49/14a</t>
  </si>
  <si>
    <t>49/17d</t>
  </si>
  <si>
    <t>49/19b</t>
  </si>
  <si>
    <t>49/18b</t>
  </si>
  <si>
    <t>49/21c</t>
  </si>
  <si>
    <t>49/28c</t>
  </si>
  <si>
    <t>49/23c</t>
  </si>
  <si>
    <t>49/27c</t>
  </si>
  <si>
    <t>49/22b</t>
  </si>
  <si>
    <t>49/23b</t>
  </si>
  <si>
    <t>49/24d</t>
  </si>
  <si>
    <t>53/2c</t>
  </si>
  <si>
    <t>110/7d</t>
  </si>
  <si>
    <t>110/8b</t>
  </si>
  <si>
    <t>113/29a</t>
  </si>
  <si>
    <t>41/18</t>
  </si>
  <si>
    <t>97/14</t>
  </si>
  <si>
    <t>97/15</t>
  </si>
  <si>
    <t>98/11</t>
  </si>
  <si>
    <t>98/6b</t>
  </si>
  <si>
    <t>98/7b</t>
  </si>
  <si>
    <t>98/8</t>
  </si>
  <si>
    <t>47/14b</t>
  </si>
  <si>
    <t>49/25a</t>
  </si>
  <si>
    <t>53/5a</t>
  </si>
  <si>
    <t>98/7a</t>
  </si>
  <si>
    <t>110/14d</t>
  </si>
  <si>
    <t>43/19a</t>
  </si>
  <si>
    <t>49/4a</t>
  </si>
  <si>
    <t>44/21a</t>
  </si>
  <si>
    <t>44/29a</t>
  </si>
  <si>
    <t>31/21a</t>
  </si>
  <si>
    <t>31/26f</t>
  </si>
  <si>
    <t>31/26a</t>
  </si>
  <si>
    <t>48/17a</t>
  </si>
  <si>
    <t>43/24a</t>
  </si>
  <si>
    <t>48/2a</t>
  </si>
  <si>
    <t>49/10b</t>
  </si>
  <si>
    <t>49/9b</t>
  </si>
  <si>
    <t>48/2c</t>
  </si>
  <si>
    <t>48/15b</t>
  </si>
  <si>
    <t>49/4b</t>
  </si>
  <si>
    <t>42/28b</t>
  </si>
  <si>
    <t>31/26g</t>
  </si>
  <si>
    <t>31/26c</t>
  </si>
  <si>
    <t>44/22c</t>
  </si>
  <si>
    <t>113/26a</t>
  </si>
  <si>
    <t>110/3c</t>
  </si>
  <si>
    <t>43/25a</t>
  </si>
  <si>
    <t>52/4a</t>
  </si>
  <si>
    <t>44/28b</t>
  </si>
  <si>
    <t>44/17c</t>
  </si>
  <si>
    <t>47/3a</t>
  </si>
  <si>
    <t>43/27a</t>
  </si>
  <si>
    <t>110/2c</t>
  </si>
  <si>
    <t>110/2b</t>
  </si>
  <si>
    <t>43/22a</t>
  </si>
  <si>
    <t>110/15a</t>
  </si>
  <si>
    <t>30/16n</t>
  </si>
  <si>
    <t>47/3d</t>
  </si>
  <si>
    <t>47/8b</t>
  </si>
  <si>
    <t>48/15a</t>
  </si>
  <si>
    <t>48/25b</t>
  </si>
  <si>
    <t>110/3a</t>
  </si>
  <si>
    <t>48/12c</t>
  </si>
  <si>
    <t>48/19a</t>
  </si>
  <si>
    <t>48/20a</t>
  </si>
  <si>
    <t>49/20a</t>
  </si>
  <si>
    <t>47/9c</t>
  </si>
  <si>
    <t>48/3a</t>
  </si>
  <si>
    <t>48/16b</t>
  </si>
  <si>
    <t>110/13b</t>
  </si>
  <si>
    <t>30/14</t>
  </si>
  <si>
    <t>47/9b</t>
  </si>
  <si>
    <t>47/3c</t>
  </si>
  <si>
    <t>44/22a</t>
  </si>
  <si>
    <t>110/2a</t>
  </si>
  <si>
    <t>31/27a</t>
  </si>
  <si>
    <t>42/29b</t>
  </si>
  <si>
    <t>42/28d</t>
  </si>
  <si>
    <t>42/8</t>
  </si>
  <si>
    <t>42/9</t>
  </si>
  <si>
    <t>42/14</t>
  </si>
  <si>
    <t>110/7c</t>
  </si>
  <si>
    <t>48/21a</t>
  </si>
  <si>
    <t>110/8a</t>
  </si>
  <si>
    <t>110/8c</t>
  </si>
  <si>
    <t>110/14c</t>
  </si>
  <si>
    <t>49/4c</t>
  </si>
  <si>
    <t>49/5b</t>
  </si>
  <si>
    <t>44/17b</t>
  </si>
  <si>
    <t>49/5a</t>
  </si>
  <si>
    <t>113/27a</t>
  </si>
  <si>
    <t>49/8a</t>
  </si>
  <si>
    <t>48/13a</t>
  </si>
  <si>
    <t>49/30c</t>
  </si>
  <si>
    <t>42/12a</t>
  </si>
  <si>
    <t>43/20e</t>
  </si>
  <si>
    <t>43/20b</t>
  </si>
  <si>
    <t>48/7a</t>
  </si>
  <si>
    <t>53/4b</t>
  </si>
  <si>
    <t>44/26a</t>
  </si>
  <si>
    <t>50/26a</t>
  </si>
  <si>
    <t>30/11b</t>
  </si>
  <si>
    <t>30/12b</t>
  </si>
  <si>
    <t>47/5c</t>
  </si>
  <si>
    <t>53/3c</t>
  </si>
  <si>
    <t>43/22c</t>
  </si>
  <si>
    <t>48/28a</t>
  </si>
  <si>
    <t>48/17f</t>
  </si>
  <si>
    <t>48/7b</t>
  </si>
  <si>
    <t>48/12d</t>
  </si>
  <si>
    <t>43/26a</t>
  </si>
  <si>
    <t>48/17b</t>
  </si>
  <si>
    <t>30/18a</t>
  </si>
  <si>
    <t>47/3e</t>
  </si>
  <si>
    <t>44/19b</t>
  </si>
  <si>
    <t>53/2b</t>
  </si>
  <si>
    <t>44/11a</t>
  </si>
  <si>
    <t>44/12a</t>
  </si>
  <si>
    <t>49/28b</t>
  </si>
  <si>
    <t>110/14a</t>
  </si>
  <si>
    <t>110/13a</t>
  </si>
  <si>
    <t>110/9a</t>
  </si>
  <si>
    <t>113/30</t>
  </si>
  <si>
    <t>49/9c</t>
  </si>
  <si>
    <t>47/5a</t>
  </si>
  <si>
    <t>110/7b</t>
  </si>
  <si>
    <t>48/19c</t>
  </si>
  <si>
    <t>49/23a</t>
  </si>
  <si>
    <t>113/26b</t>
  </si>
  <si>
    <t>44/21b</t>
  </si>
  <si>
    <t>44/21d</t>
  </si>
  <si>
    <t>113/27c</t>
  </si>
  <si>
    <t>110/19a</t>
  </si>
  <si>
    <t>110/12</t>
  </si>
  <si>
    <t>49/22a</t>
  </si>
  <si>
    <t>44/23a</t>
  </si>
  <si>
    <t>44/13a</t>
  </si>
  <si>
    <t>48/18d</t>
  </si>
  <si>
    <t>110/4</t>
  </si>
  <si>
    <t>48/23b</t>
  </si>
  <si>
    <t>48/28b</t>
  </si>
  <si>
    <t>110/3b</t>
  </si>
  <si>
    <t>110/9b</t>
  </si>
  <si>
    <t>48/11b</t>
  </si>
  <si>
    <t>48/12e</t>
  </si>
  <si>
    <t>49/10c</t>
  </si>
  <si>
    <t>113/29c</t>
  </si>
  <si>
    <t>98/6a</t>
  </si>
  <si>
    <t>47/4a</t>
  </si>
  <si>
    <t>48/13b</t>
  </si>
  <si>
    <t>48/12a</t>
  </si>
  <si>
    <t>44/19c</t>
  </si>
  <si>
    <t>44/23e</t>
  </si>
  <si>
    <t>49/20b</t>
  </si>
  <si>
    <t>47/4c</t>
  </si>
  <si>
    <t>47/4b</t>
  </si>
  <si>
    <t>44/19a</t>
  </si>
  <si>
    <t>48/19e</t>
  </si>
  <si>
    <t>30/12a</t>
  </si>
  <si>
    <t>44/18a</t>
  </si>
  <si>
    <t>47/3h</t>
  </si>
  <si>
    <t>44/11c</t>
  </si>
  <si>
    <t>44/16d</t>
  </si>
  <si>
    <t>44/19f</t>
  </si>
  <si>
    <t>48/8c</t>
  </si>
  <si>
    <t>44/29b</t>
  </si>
  <si>
    <t>43/18a</t>
  </si>
  <si>
    <t>44/24b</t>
  </si>
  <si>
    <t>49/30d</t>
  </si>
  <si>
    <t>49/11d</t>
  </si>
  <si>
    <t>49/11a</t>
  </si>
  <si>
    <t>49/21b</t>
  </si>
  <si>
    <t>49/21a</t>
  </si>
  <si>
    <t>43/16a</t>
  </si>
  <si>
    <t>43/21c</t>
  </si>
  <si>
    <t>43/21b</t>
  </si>
  <si>
    <t>42/25b</t>
  </si>
  <si>
    <t>30/19a</t>
  </si>
  <si>
    <t>49/27b</t>
  </si>
  <si>
    <t>49/27a</t>
  </si>
  <si>
    <t>30/11c</t>
  </si>
  <si>
    <t>44/9</t>
  </si>
  <si>
    <t>44/8</t>
  </si>
  <si>
    <t>48/14a</t>
  </si>
  <si>
    <t>44/7</t>
  </si>
  <si>
    <t>48/22b</t>
  </si>
  <si>
    <t>48/23a</t>
  </si>
  <si>
    <t>47/4d</t>
  </si>
  <si>
    <t>47/5d</t>
  </si>
  <si>
    <t>49/29e</t>
  </si>
  <si>
    <t>49/30b</t>
  </si>
  <si>
    <t>39/2b</t>
  </si>
  <si>
    <t>49/18a</t>
  </si>
  <si>
    <t>30/18b</t>
  </si>
  <si>
    <t>42/10</t>
  </si>
  <si>
    <t>42/15</t>
  </si>
  <si>
    <t>113/27b</t>
  </si>
  <si>
    <t>43/13b</t>
  </si>
  <si>
    <t>43/14a</t>
  </si>
  <si>
    <t>43/15c</t>
  </si>
  <si>
    <t>43/17a</t>
  </si>
  <si>
    <t>43/20d</t>
  </si>
  <si>
    <t>43/23</t>
  </si>
  <si>
    <t>43/30a</t>
  </si>
  <si>
    <t>43/17b</t>
  </si>
  <si>
    <t>43/18b</t>
  </si>
  <si>
    <t>49/29d</t>
  </si>
  <si>
    <t>48/18b</t>
  </si>
  <si>
    <t>49/24a</t>
  </si>
  <si>
    <t>44/29c</t>
  </si>
  <si>
    <t>48/4a</t>
  </si>
  <si>
    <t>48/16a</t>
  </si>
  <si>
    <t>53/4d</t>
  </si>
  <si>
    <t>48/19b</t>
  </si>
  <si>
    <t>42/20a</t>
  </si>
  <si>
    <t>30/13a</t>
  </si>
  <si>
    <t>49/19a</t>
  </si>
  <si>
    <t>47/2a</t>
  </si>
  <si>
    <t>49/9a</t>
  </si>
  <si>
    <t>49/10a</t>
  </si>
  <si>
    <t>44/22b</t>
  </si>
  <si>
    <t>49/1a</t>
  </si>
  <si>
    <t>48/8a</t>
  </si>
  <si>
    <t>48/7c</t>
  </si>
  <si>
    <t>49/14b</t>
  </si>
  <si>
    <t>49/2a</t>
  </si>
  <si>
    <t>49/29b</t>
  </si>
  <si>
    <t>110/2d</t>
  </si>
  <si>
    <t>44/17a</t>
  </si>
  <si>
    <t>110/7a</t>
  </si>
  <si>
    <t>48/7g</t>
  </si>
  <si>
    <t>44/24a</t>
  </si>
  <si>
    <t>30/17a</t>
  </si>
  <si>
    <t>48/9a</t>
  </si>
  <si>
    <t>49/15c</t>
  </si>
  <si>
    <t>49/26a</t>
  </si>
  <si>
    <t>44/11b</t>
  </si>
  <si>
    <t>44/12b</t>
  </si>
  <si>
    <t>48/10a</t>
  </si>
  <si>
    <t>52/5a</t>
  </si>
  <si>
    <t>48/30a</t>
  </si>
  <si>
    <t>49/6a</t>
  </si>
  <si>
    <t>49/12b</t>
  </si>
  <si>
    <t>49/11b</t>
  </si>
  <si>
    <t>47/10b</t>
  </si>
  <si>
    <t>48/18a</t>
  </si>
  <si>
    <t>44/18b</t>
  </si>
  <si>
    <t>44/23b</t>
  </si>
  <si>
    <t>53/5b</t>
  </si>
  <si>
    <t>47/3b</t>
  </si>
  <si>
    <t>47/10a</t>
  </si>
  <si>
    <t>42/29a</t>
  </si>
  <si>
    <t>42/30a</t>
  </si>
  <si>
    <t>30/17b</t>
  </si>
  <si>
    <t>43/13a</t>
  </si>
  <si>
    <t>42/25a</t>
  </si>
  <si>
    <t>43/21a</t>
  </si>
  <si>
    <t>30/16s</t>
  </si>
  <si>
    <t>48/1a</t>
  </si>
  <si>
    <t>49/29a</t>
  </si>
  <si>
    <t>48/17c</t>
  </si>
  <si>
    <t>48/11a</t>
  </si>
  <si>
    <t>53/2a</t>
  </si>
  <si>
    <t>48/10b</t>
  </si>
  <si>
    <t>42/30c</t>
  </si>
  <si>
    <t>29/30</t>
  </si>
  <si>
    <t>30/29</t>
  </si>
  <si>
    <t>42/29c</t>
  </si>
  <si>
    <t>47/5e</t>
  </si>
  <si>
    <t>48/1c</t>
  </si>
  <si>
    <t>48/2b</t>
  </si>
  <si>
    <t>48/3b</t>
  </si>
  <si>
    <t>30/16a</t>
  </si>
  <si>
    <t>30/16b</t>
  </si>
  <si>
    <t>30/16c</t>
  </si>
  <si>
    <t>30/16t</t>
  </si>
  <si>
    <t>30/16f</t>
  </si>
  <si>
    <t>30/16e</t>
  </si>
  <si>
    <t>30/16d</t>
  </si>
  <si>
    <t>48/22a</t>
  </si>
  <si>
    <t>47/8c</t>
  </si>
  <si>
    <t>48/29a</t>
  </si>
  <si>
    <t>42/28a</t>
  </si>
  <si>
    <t>47/14a</t>
  </si>
  <si>
    <t>47/13a</t>
  </si>
  <si>
    <t>49/28d</t>
  </si>
  <si>
    <t>47/15a</t>
  </si>
  <si>
    <t>47/8a</t>
  </si>
  <si>
    <t>47/9a</t>
  </si>
  <si>
    <t>49/30a</t>
  </si>
  <si>
    <t>49/17a</t>
  </si>
  <si>
    <t>42/13a</t>
  </si>
  <si>
    <t>49/13</t>
  </si>
  <si>
    <t>49/28a</t>
  </si>
  <si>
    <t>48/1b</t>
  </si>
  <si>
    <t>44/28a</t>
  </si>
  <si>
    <t>47/15b</t>
  </si>
  <si>
    <t>49/16c</t>
  </si>
  <si>
    <t>49/16a</t>
  </si>
  <si>
    <t>49/12a</t>
  </si>
  <si>
    <t>49/15a</t>
  </si>
  <si>
    <t>53/1a</t>
  </si>
  <si>
    <t>29/15b</t>
  </si>
  <si>
    <t>29/20b</t>
  </si>
  <si>
    <t>30/12d</t>
  </si>
  <si>
    <t>30/11a</t>
  </si>
  <si>
    <t>30/13b</t>
  </si>
  <si>
    <t>30/25a</t>
  </si>
  <si>
    <t>29/15a</t>
  </si>
  <si>
    <t>36/25</t>
  </si>
  <si>
    <t>37/21</t>
  </si>
  <si>
    <t>36/23</t>
  </si>
  <si>
    <t>36/24</t>
  </si>
  <si>
    <t>36/26</t>
  </si>
  <si>
    <t>36/27</t>
  </si>
  <si>
    <t>36/28</t>
  </si>
  <si>
    <t>36/29</t>
  </si>
  <si>
    <t>36/20</t>
  </si>
  <si>
    <t>37/16</t>
  </si>
  <si>
    <t>42/18</t>
  </si>
  <si>
    <t>42/13b</t>
  </si>
  <si>
    <t>48/6c</t>
  </si>
  <si>
    <t>47/10c</t>
  </si>
  <si>
    <t>47/14c</t>
  </si>
  <si>
    <t>47/15c</t>
  </si>
  <si>
    <t>42/17</t>
  </si>
  <si>
    <t>30/22</t>
  </si>
  <si>
    <t>39/19b</t>
  </si>
  <si>
    <t>38/1</t>
  </si>
  <si>
    <t>38/6a</t>
  </si>
  <si>
    <t>37/10a</t>
  </si>
  <si>
    <t>38/5</t>
  </si>
  <si>
    <t>38/10</t>
  </si>
  <si>
    <t>39/6</t>
  </si>
  <si>
    <t>39/7</t>
  </si>
  <si>
    <t>39/1b</t>
  </si>
  <si>
    <t>30/23</t>
  </si>
  <si>
    <t>30/17c</t>
  </si>
  <si>
    <t>30/17d</t>
  </si>
  <si>
    <t>30/24a</t>
  </si>
  <si>
    <t>37/5</t>
  </si>
  <si>
    <t>48/12b</t>
  </si>
  <si>
    <t>48/11c</t>
  </si>
  <si>
    <t>49/2c</t>
  </si>
  <si>
    <t>49/4d</t>
  </si>
  <si>
    <t>49/9d</t>
  </si>
  <si>
    <t>42/24a</t>
  </si>
  <si>
    <t>42/25c</t>
  </si>
  <si>
    <t>47/9d</t>
  </si>
  <si>
    <t>47/10d</t>
  </si>
  <si>
    <t>41/10</t>
  </si>
  <si>
    <t>41/5</t>
  </si>
  <si>
    <t>42/1</t>
  </si>
  <si>
    <t>30/24b</t>
  </si>
  <si>
    <t>30/25c</t>
  </si>
  <si>
    <t>30/24c</t>
  </si>
  <si>
    <t>29/20a</t>
  </si>
  <si>
    <t>28/24</t>
  </si>
  <si>
    <t>28/25</t>
  </si>
  <si>
    <t>29/21</t>
  </si>
  <si>
    <t>28/30a</t>
  </si>
  <si>
    <t>29/26a</t>
  </si>
  <si>
    <t>43/24b</t>
  </si>
  <si>
    <t>49/30f</t>
  </si>
  <si>
    <t>49/24c</t>
  </si>
  <si>
    <t>30/20b</t>
  </si>
  <si>
    <t>30/25b</t>
  </si>
  <si>
    <t>49/29f</t>
  </si>
  <si>
    <t>UKCS block (26th round, including those subject to AA) within regional project areas</t>
  </si>
  <si>
    <t>47/27</t>
  </si>
  <si>
    <t>53/4a</t>
  </si>
  <si>
    <t>Current</t>
  </si>
  <si>
    <t>31/26</t>
  </si>
  <si>
    <t>42/13</t>
  </si>
  <si>
    <t>44/12</t>
  </si>
  <si>
    <t>47/2</t>
  </si>
  <si>
    <t>48/14</t>
  </si>
  <si>
    <t>48/28</t>
  </si>
  <si>
    <t>48/29</t>
  </si>
  <si>
    <t>48/30</t>
  </si>
  <si>
    <t>49/17</t>
  </si>
  <si>
    <t>49/21</t>
  </si>
  <si>
    <t>Not known</t>
  </si>
  <si>
    <t>Decommission</t>
  </si>
  <si>
    <t>Current/Decommission</t>
  </si>
  <si>
    <t>Discovery</t>
  </si>
  <si>
    <t>Notes</t>
  </si>
  <si>
    <t xml:space="preserve"> (MCZ is NOT nearest env. sens. area)</t>
  </si>
  <si>
    <t xml:space="preserve"> - not in 26th round</t>
  </si>
  <si>
    <t>OIL</t>
  </si>
  <si>
    <t xml:space="preserve"> </t>
  </si>
  <si>
    <t>1994/10</t>
  </si>
  <si>
    <t>GAS</t>
  </si>
  <si>
    <t>BURLINGTON RESOURCES (IRISH SEA) LIMITED</t>
  </si>
  <si>
    <t>HYDROCARBON RESOURCES LIMITED</t>
  </si>
  <si>
    <t>1986/10</t>
  </si>
  <si>
    <t>2006/03</t>
  </si>
  <si>
    <t>RWE DEA UK SNS LIMITED</t>
  </si>
  <si>
    <t>2006/04</t>
  </si>
  <si>
    <t>2007/09</t>
  </si>
  <si>
    <t>2007/08</t>
  </si>
  <si>
    <t>COND</t>
  </si>
  <si>
    <t>2008/11</t>
  </si>
  <si>
    <t>Type</t>
  </si>
  <si>
    <t>Fallow</t>
  </si>
  <si>
    <t>Fallow &amp; Discovery</t>
  </si>
  <si>
    <t>Additional' environmental assessment assumption (see tab. 3 for breakdown):</t>
  </si>
  <si>
    <t>Unit cost assumption (e.g. £/day) over whole of phase:</t>
  </si>
  <si>
    <t>Up to 15 permits comprising:
Consent to survey PON14A
Possible Environmental Impact Assessment
Required for every survey therefore could be required approx. 20 times (for different reasons over life of asset)</t>
  </si>
  <si>
    <t>Environmental Statement
Environmental Impact Assessment
OPPC  (oil pollution)
Chemical Permit 
Registration
Pipeline Works Authorisation
Consent to locate
Consent to deposit materials</t>
  </si>
  <si>
    <t xml:space="preserve">Environmental Statement
Environmental Impact Assessment
Pipeline Works Authorisation
Consent to locate
Consent to deposit materials
Chemical Permit </t>
  </si>
  <si>
    <t>Pollution Prevention &amp; Control permit
Emissions Trading Permit
Chemical permit
Radioactive sources permit
OPEP
Consent to flare
Consent to vent
OPPC
Waste management plan
UKOPP certificate</t>
  </si>
  <si>
    <t>Environmental Statement
Environmental Impact Assessment
Consent to locate
Evaluate with regulator
Decommissioning programme
Baseline environmental survey
Oppc
Disposal of material permit
Chemical permit
Deposit of material</t>
  </si>
  <si>
    <t xml:space="preserve">Determine need for ES (PON15)
Environmental Statement - for drilling and well test
Environmental Impact Assessment - for drilling and well test
Habitats Regulatory Assessment
Oil Pollution Emergency Plan (OPEP) - for drilling and well test
Chemical Permit - for drilling and well test
Consent to drill PON4 and well test
Consent to locate rig
FEPA waste disposal to sea
OPPC  (oil pollution) - for drilling and well test
</t>
  </si>
  <si>
    <t>Determine need for ES (PON15)
Environmental Statement - for drilling and well test
Environmental Impact Assessment - for drilling and well test
Habitats Regulatory Assessment
Oil Pollution Emergency Plan (OPEP) - for drilling and well test
Chemical Permit - for drilling and well test
Consent to drill PON4 and well test
Consent to locate rig
FEPA waste disposal to sea
OPPC  (oil pollution) - for drilling and well test
If well abandoned:
Evaluate with regulator
OPPC  (oil pollution)
Chemical Permit
Deposit of material</t>
  </si>
  <si>
    <t>Project area</t>
  </si>
  <si>
    <t>Additional cost to decommisioning applications (assumed to be 50% of fields currently in production)</t>
  </si>
  <si>
    <t>MILLOM</t>
  </si>
  <si>
    <t>NORTH MORECAMBE</t>
  </si>
  <si>
    <t>SOUTH MORECAMBE</t>
  </si>
  <si>
    <t>DALTON</t>
  </si>
  <si>
    <t>BAINS</t>
  </si>
  <si>
    <t>CALDER</t>
  </si>
  <si>
    <t>HAMILTON NORTH</t>
  </si>
  <si>
    <t>LENNOX (oil)</t>
  </si>
  <si>
    <t>LENNOX (gas)</t>
  </si>
  <si>
    <t>HAMILTON EAST</t>
  </si>
  <si>
    <t>HAMILTON</t>
  </si>
  <si>
    <t>DOUGLAS</t>
  </si>
  <si>
    <t>Year production started</t>
  </si>
  <si>
    <t>1999/08</t>
  </si>
  <si>
    <t>1985/01</t>
  </si>
  <si>
    <t>2002/11</t>
  </si>
  <si>
    <t>2004/10</t>
  </si>
  <si>
    <t>1995/12</t>
  </si>
  <si>
    <t>1996/03</t>
  </si>
  <si>
    <t>2001/09</t>
  </si>
  <si>
    <t>1997/02</t>
  </si>
  <si>
    <t>1996/01</t>
  </si>
  <si>
    <t>BHP BILLITON PETROLEUM GREAT BRITAIN LIMITED</t>
  </si>
  <si>
    <t>Company name</t>
  </si>
  <si>
    <t>Field name</t>
  </si>
  <si>
    <t>FULMAR</t>
  </si>
  <si>
    <t>LEVEN</t>
  </si>
  <si>
    <t>CLYDE</t>
  </si>
  <si>
    <t>MEDWIN</t>
  </si>
  <si>
    <t>INNES</t>
  </si>
  <si>
    <t>ANGUS</t>
  </si>
  <si>
    <t>FLORA</t>
  </si>
  <si>
    <t>FIFE</t>
  </si>
  <si>
    <t>FERGUS</t>
  </si>
  <si>
    <t>HAWKSLEY</t>
  </si>
  <si>
    <t>TYNE NORTH</t>
  </si>
  <si>
    <t>MCADAM</t>
  </si>
  <si>
    <t>MURDOCH</t>
  </si>
  <si>
    <t>MINKE</t>
  </si>
  <si>
    <t>BOULTON</t>
  </si>
  <si>
    <t>CAISTER CARBONIFEROUS</t>
  </si>
  <si>
    <t>WHITTLE</t>
  </si>
  <si>
    <t>RAVENSPURN</t>
  </si>
  <si>
    <t>NEPTUNE</t>
  </si>
  <si>
    <t>MARKHAM</t>
  </si>
  <si>
    <t>HYDE</t>
  </si>
  <si>
    <t>HOTON</t>
  </si>
  <si>
    <t>WEST SOLE</t>
  </si>
  <si>
    <t>NEWSHAM</t>
  </si>
  <si>
    <t>ANN</t>
  </si>
  <si>
    <t>BARQUE</t>
  </si>
  <si>
    <t>CARRACK</t>
  </si>
  <si>
    <t>BARQUE SOUTH</t>
  </si>
  <si>
    <t>AUDREY</t>
  </si>
  <si>
    <t>PICKERILL</t>
  </si>
  <si>
    <t>GALLEON</t>
  </si>
  <si>
    <t>MALORY</t>
  </si>
  <si>
    <t>VIKING A</t>
  </si>
  <si>
    <t>GALAHAD</t>
  </si>
  <si>
    <t>MORDRED</t>
  </si>
  <si>
    <t>VIKING E</t>
  </si>
  <si>
    <t>EXCALIBUR</t>
  </si>
  <si>
    <t>VAMPIRE</t>
  </si>
  <si>
    <t>VIKING B</t>
  </si>
  <si>
    <t>VIKING D</t>
  </si>
  <si>
    <t>BRIGANTINE D</t>
  </si>
  <si>
    <t>BRIGANTINE C</t>
  </si>
  <si>
    <t>BRIGANTINE B</t>
  </si>
  <si>
    <t>ANGLIA</t>
  </si>
  <si>
    <t>INDEFATIGABLE</t>
  </si>
  <si>
    <t>NORTH VALIANT</t>
  </si>
  <si>
    <t>VISCOUNT</t>
  </si>
  <si>
    <t>VIXEN</t>
  </si>
  <si>
    <t>BRIGANTINE A</t>
  </si>
  <si>
    <t>VANGUARD</t>
  </si>
  <si>
    <t>VICTOR</t>
  </si>
  <si>
    <t>WAVENEY</t>
  </si>
  <si>
    <t>SOUTH VALIANT</t>
  </si>
  <si>
    <t>VULCAN</t>
  </si>
  <si>
    <t>SINOPE</t>
  </si>
  <si>
    <t>BELL</t>
  </si>
  <si>
    <t>BAIRD</t>
  </si>
  <si>
    <t>CORVETTE</t>
  </si>
  <si>
    <t>EUROPA</t>
  </si>
  <si>
    <t>EAST SEAN</t>
  </si>
  <si>
    <t>BESSEMER</t>
  </si>
  <si>
    <t>GAWAIN</t>
  </si>
  <si>
    <t>BEAUFORT</t>
  </si>
  <si>
    <t>LEMAN</t>
  </si>
  <si>
    <t>ORWELL</t>
  </si>
  <si>
    <t>BURE</t>
  </si>
  <si>
    <t>DAWN</t>
  </si>
  <si>
    <t>BIG DOTTY</t>
  </si>
  <si>
    <t>THAMES</t>
  </si>
  <si>
    <t>DEBEN</t>
  </si>
  <si>
    <t>DEBORAH</t>
  </si>
  <si>
    <t>NORTH DAVY</t>
  </si>
  <si>
    <t>HEWETT</t>
  </si>
  <si>
    <t>DELLA</t>
  </si>
  <si>
    <t>WENSUM</t>
  </si>
  <si>
    <t>YARE</t>
  </si>
  <si>
    <t>LITTLE DOTTY</t>
  </si>
  <si>
    <t>BROWN</t>
  </si>
  <si>
    <t>BOYLE</t>
  </si>
  <si>
    <t>DAVY</t>
  </si>
  <si>
    <t>TRISTAN</t>
  </si>
  <si>
    <t>WELLAND SOUTH</t>
  </si>
  <si>
    <t>CAMELOT NORTH EAST</t>
  </si>
  <si>
    <t>CAMELOT NORTH</t>
  </si>
  <si>
    <t>VIKING C</t>
  </si>
  <si>
    <t>CUTTER</t>
  </si>
  <si>
    <t>ROUGH</t>
  </si>
  <si>
    <t>VALKYRIE</t>
  </si>
  <si>
    <t>AUK</t>
  </si>
  <si>
    <t>TRENT</t>
  </si>
  <si>
    <t>WOLLASTON</t>
  </si>
  <si>
    <t>HELVELLYN</t>
  </si>
  <si>
    <t>CLIPPER NORTH</t>
  </si>
  <si>
    <t>WINDERMERE</t>
  </si>
  <si>
    <t>ARDMORE</t>
  </si>
  <si>
    <t>SATURN</t>
  </si>
  <si>
    <t>MUNRO</t>
  </si>
  <si>
    <t>KILMAR</t>
  </si>
  <si>
    <t>CAVENDISH</t>
  </si>
  <si>
    <t>GARROW</t>
  </si>
  <si>
    <t>JAMES</t>
  </si>
  <si>
    <t>NETHAN</t>
  </si>
  <si>
    <t>ARTHUR</t>
  </si>
  <si>
    <t>HORNE</t>
  </si>
  <si>
    <t>WREN</t>
  </si>
  <si>
    <t>JOHNSTON</t>
  </si>
  <si>
    <t>AFFLECK</t>
  </si>
  <si>
    <t>DALMORE</t>
  </si>
  <si>
    <t>SKIFF</t>
  </si>
  <si>
    <t>WATT</t>
  </si>
  <si>
    <t>NORTH SEAN</t>
  </si>
  <si>
    <t>SOUTH SEAN</t>
  </si>
  <si>
    <t>HUNTER</t>
  </si>
  <si>
    <t>KETCH</t>
  </si>
  <si>
    <t>JANICE</t>
  </si>
  <si>
    <t>DELILAH</t>
  </si>
  <si>
    <t>GUINEVERE</t>
  </si>
  <si>
    <t>LANCELOT</t>
  </si>
  <si>
    <t>ROSE</t>
  </si>
  <si>
    <t>ESMOND</t>
  </si>
  <si>
    <t>FORBES</t>
  </si>
  <si>
    <t>GORDON</t>
  </si>
  <si>
    <t>AMETHYST WEST</t>
  </si>
  <si>
    <t>INDEFATIGABLE SOUTH WEST</t>
  </si>
  <si>
    <t>WELLAND NORTH WEST</t>
  </si>
  <si>
    <t>GANYMEDE</t>
  </si>
  <si>
    <t>CALLISTO</t>
  </si>
  <si>
    <t>CAMELOT CENTRAL SOUTH</t>
  </si>
  <si>
    <t>HALLEY</t>
  </si>
  <si>
    <t>CHISWICK</t>
  </si>
  <si>
    <t>THURNE</t>
  </si>
  <si>
    <t>DAVY EAST</t>
  </si>
  <si>
    <t>MIMAS</t>
  </si>
  <si>
    <t>TETHYS</t>
  </si>
  <si>
    <t>WENLOCK</t>
  </si>
  <si>
    <t>GROVE</t>
  </si>
  <si>
    <t>SCHOONER</t>
  </si>
  <si>
    <t>CARAVEL</t>
  </si>
  <si>
    <t>KELVIN</t>
  </si>
  <si>
    <t>SHAMROCK</t>
  </si>
  <si>
    <t>MINERVA</t>
  </si>
  <si>
    <t>TYNE SOUTH</t>
  </si>
  <si>
    <t>ABERDONIA</t>
  </si>
  <si>
    <t>TRISTAN NORTH WEST</t>
  </si>
  <si>
    <t>WISSEY</t>
  </si>
  <si>
    <t>ORION</t>
  </si>
  <si>
    <t>CAISTER BUNTER</t>
  </si>
  <si>
    <t>VICTORIA</t>
  </si>
  <si>
    <t>APOLLO</t>
  </si>
  <si>
    <t>ARTEMIS</t>
  </si>
  <si>
    <t>AMETHYST EAST</t>
  </si>
  <si>
    <t>STAMFORD</t>
  </si>
  <si>
    <t>DURANGO</t>
  </si>
  <si>
    <t>CLIPPER SOUTH</t>
  </si>
  <si>
    <t>RITA</t>
  </si>
  <si>
    <t>ALISON</t>
  </si>
  <si>
    <t>BABBAGE</t>
  </si>
  <si>
    <t>ERIS</t>
  </si>
  <si>
    <t>CERES</t>
  </si>
  <si>
    <t>MERCURY</t>
  </si>
  <si>
    <t>CLEETON</t>
  </si>
  <si>
    <t>AUK NORTH</t>
  </si>
  <si>
    <t>TOPAZ</t>
  </si>
  <si>
    <t>1982/02</t>
  </si>
  <si>
    <t>1992/09</t>
  </si>
  <si>
    <t>1987/03</t>
  </si>
  <si>
    <t>1994/03</t>
  </si>
  <si>
    <t>1991/12</t>
  </si>
  <si>
    <t>1998/10</t>
  </si>
  <si>
    <t>1995/08</t>
  </si>
  <si>
    <t>1996/09</t>
  </si>
  <si>
    <t>2002/09</t>
  </si>
  <si>
    <t>1996/11</t>
  </si>
  <si>
    <t>2003/04</t>
  </si>
  <si>
    <t>1993/10</t>
  </si>
  <si>
    <t>2007/06</t>
  </si>
  <si>
    <t>1997/12</t>
  </si>
  <si>
    <t>2002/12</t>
  </si>
  <si>
    <t>1990/10</t>
  </si>
  <si>
    <t>1999/12</t>
  </si>
  <si>
    <t>1992/11</t>
  </si>
  <si>
    <t>1993/08</t>
  </si>
  <si>
    <t>2001/12</t>
  </si>
  <si>
    <t>1967/03</t>
  </si>
  <si>
    <t>1990/09</t>
  </si>
  <si>
    <t>2003/12</t>
  </si>
  <si>
    <t>1995/01</t>
  </si>
  <si>
    <t>1992/08</t>
  </si>
  <si>
    <t>1983/04</t>
  </si>
  <si>
    <t>1995/11</t>
  </si>
  <si>
    <t>1997/05</t>
  </si>
  <si>
    <t>1977/07</t>
  </si>
  <si>
    <t>1994/08</t>
  </si>
  <si>
    <t>1999/09</t>
  </si>
  <si>
    <t>1973/08</t>
  </si>
  <si>
    <t>2002/07</t>
  </si>
  <si>
    <t>2001/01</t>
  </si>
  <si>
    <t>1991/11</t>
  </si>
  <si>
    <t>1971/10</t>
  </si>
  <si>
    <t>1988/10</t>
  </si>
  <si>
    <t>2000/08</t>
  </si>
  <si>
    <t>1984/09</t>
  </si>
  <si>
    <t>2000/01</t>
  </si>
  <si>
    <t>1993/12</t>
  </si>
  <si>
    <t>1999/01</t>
  </si>
  <si>
    <t>1994/11</t>
  </si>
  <si>
    <t>1995/10</t>
  </si>
  <si>
    <t>2001/02</t>
  </si>
  <si>
    <t>1968/08</t>
  </si>
  <si>
    <t>1979/09</t>
  </si>
  <si>
    <t>2001/11</t>
  </si>
  <si>
    <t>1969/07</t>
  </si>
  <si>
    <t>1998/12</t>
  </si>
  <si>
    <t>2002/10</t>
  </si>
  <si>
    <t>1990/04</t>
  </si>
  <si>
    <t>1989/10</t>
  </si>
  <si>
    <t>1975/11</t>
  </si>
  <si>
    <t>1985/02</t>
  </si>
  <si>
    <t>2004/08</t>
  </si>
  <si>
    <t>1975/12</t>
  </si>
  <si>
    <t>2003/01</t>
  </si>
  <si>
    <t>2004/02</t>
  </si>
  <si>
    <t>1997/04</t>
  </si>
  <si>
    <t>2005/04</t>
  </si>
  <si>
    <t>2005/08</t>
  </si>
  <si>
    <t>2007/07</t>
  </si>
  <si>
    <t>2007/02</t>
  </si>
  <si>
    <t>2004/11</t>
  </si>
  <si>
    <t>2005/01</t>
  </si>
  <si>
    <t>2005/06</t>
  </si>
  <si>
    <t>2000/10</t>
  </si>
  <si>
    <t>2003/11</t>
  </si>
  <si>
    <t>1986/08</t>
  </si>
  <si>
    <t>2006/01</t>
  </si>
  <si>
    <t>1999/02</t>
  </si>
  <si>
    <t>1998/09</t>
  </si>
  <si>
    <t>1993/06</t>
  </si>
  <si>
    <t>2004/01</t>
  </si>
  <si>
    <t>1992/07</t>
  </si>
  <si>
    <t>2007/04</t>
  </si>
  <si>
    <t>2007/12</t>
  </si>
  <si>
    <t>2007/05</t>
  </si>
  <si>
    <t>1996/10</t>
  </si>
  <si>
    <t>2008/04</t>
  </si>
  <si>
    <t>2007/11</t>
  </si>
  <si>
    <t>2008/05</t>
  </si>
  <si>
    <t>2008/03</t>
  </si>
  <si>
    <t>2008/08</t>
  </si>
  <si>
    <t>SHELL</t>
  </si>
  <si>
    <t>BP</t>
  </si>
  <si>
    <t>BRITOIL</t>
  </si>
  <si>
    <t>AMERADAHESS</t>
  </si>
  <si>
    <t>CONOCO</t>
  </si>
  <si>
    <t>ARCO</t>
  </si>
  <si>
    <t>GDF</t>
  </si>
  <si>
    <t>TOTAL</t>
  </si>
  <si>
    <t>BG</t>
  </si>
  <si>
    <t>LASMO</t>
  </si>
  <si>
    <t>PHILLIPS</t>
  </si>
  <si>
    <t>MOBIL</t>
  </si>
  <si>
    <t>SUPERIOR</t>
  </si>
  <si>
    <t>RANGER</t>
  </si>
  <si>
    <t>AMOCO</t>
  </si>
  <si>
    <t>TULLOW</t>
  </si>
  <si>
    <t>CENTRICA</t>
  </si>
  <si>
    <t>CONOCOPHILLIPS</t>
  </si>
  <si>
    <t>ATP</t>
  </si>
  <si>
    <t>WINTERSHALL</t>
  </si>
  <si>
    <t>TUSCAN</t>
  </si>
  <si>
    <t>RWE</t>
  </si>
  <si>
    <t>KERR-MCGEE</t>
  </si>
  <si>
    <t>TALISMAN</t>
  </si>
  <si>
    <t>EXXONMOBIL</t>
  </si>
  <si>
    <t>MAERSK</t>
  </si>
  <si>
    <t>FAIRFIELD</t>
  </si>
  <si>
    <t>CALEDONIA</t>
  </si>
  <si>
    <t>CH4</t>
  </si>
  <si>
    <t>PERENCO</t>
  </si>
  <si>
    <t>NEWFIELD</t>
  </si>
  <si>
    <t>HELIX ERT</t>
  </si>
  <si>
    <t>GRANBY</t>
  </si>
  <si>
    <t>SILVERSTONE</t>
  </si>
  <si>
    <t>VENTURE</t>
  </si>
  <si>
    <t>BRIDGE</t>
  </si>
  <si>
    <t>EONRUHRGAS</t>
  </si>
  <si>
    <t>E. ON RUHRGAS</t>
  </si>
  <si>
    <t>TALISMAN ENERGY (UK) LIMITED</t>
  </si>
  <si>
    <t>Additional costs to future CCS applications (all these applications will complete phases 1 to 8)</t>
  </si>
  <si>
    <t>Additional cost to CCS applications in assessment of environmental impacts for one application</t>
  </si>
  <si>
    <t>8) Post-closure monitoring (CCS only)</t>
  </si>
  <si>
    <t>Not yet known</t>
  </si>
  <si>
    <t>None as will happen outside of the IA period</t>
  </si>
  <si>
    <t>2011
(taken from tab. 3)</t>
  </si>
  <si>
    <t>Year</t>
  </si>
  <si>
    <t>1) 'Additional' assessment of environmental impact costs:</t>
  </si>
  <si>
    <t xml:space="preserve">Please see the technical paper </t>
  </si>
  <si>
    <t>2) Unit cost assumptions</t>
  </si>
  <si>
    <t>MCZ impacts upon the oil and gas sector (including CCS): Natural England, the JNCC, DECC and MMO informed scenario</t>
  </si>
  <si>
    <t>List of oil and gas fields that are currently in production within the regional project areas</t>
  </si>
  <si>
    <t>It is assumed that 50 % of the fields will be decommissioned over the IA period</t>
  </si>
  <si>
    <t>Additional cost to decommissioning licences incurring additional assessment of environmental impact costs (assumed to be 50 percent of 175 fields (see tab. 5) currently in production**)</t>
  </si>
  <si>
    <t>Discount factor @3.5 percent</t>
  </si>
  <si>
    <t>Increased costs of assessing environmental impacts</t>
  </si>
  <si>
    <t xml:space="preserve">Present value is calculated as total cost multiplied by discount factor.  The discount factor is calculated using a discount rate of 3.5% (based on guidance in H.M. Treasury (2007)). Discounting is used to reflect society’s preference to defer costs to future generations (and to receive goods and services sooner rather than later). </t>
  </si>
  <si>
    <t>Irish Sea</t>
  </si>
  <si>
    <t>Total Costs</t>
  </si>
  <si>
    <t>Total one-off costs</t>
  </si>
  <si>
    <t>North Sea</t>
  </si>
  <si>
    <t>Unit</t>
  </si>
  <si>
    <t>Linked worksheet - do not delete</t>
  </si>
  <si>
    <t>All costs are one-off costs. Therefore no annual costs are listed below.</t>
  </si>
  <si>
    <t>QUADRANT</t>
  </si>
  <si>
    <t>BLOCK</t>
  </si>
  <si>
    <t>BLOCK_NO</t>
  </si>
  <si>
    <t>BLOCK_PART</t>
  </si>
  <si>
    <t>OPERATOR</t>
  </si>
  <si>
    <t>ROUND</t>
  </si>
  <si>
    <t>FEATURE_CO</t>
  </si>
  <si>
    <t>COMMENTS</t>
  </si>
  <si>
    <t>BLOCK_NAME</t>
  </si>
  <si>
    <t>Region</t>
  </si>
  <si>
    <t>42</t>
  </si>
  <si>
    <t>DANA</t>
  </si>
  <si>
    <t>26</t>
  </si>
  <si>
    <t>Current (was prev. licensed) area</t>
  </si>
  <si>
    <t>27</t>
  </si>
  <si>
    <t>47</t>
  </si>
  <si>
    <t>47/2c</t>
  </si>
  <si>
    <t>c</t>
  </si>
  <si>
    <t>2c</t>
  </si>
  <si>
    <t>47/3i</t>
  </si>
  <si>
    <t>i</t>
  </si>
  <si>
    <t>3i</t>
  </si>
  <si>
    <t>43</t>
  </si>
  <si>
    <t>a</t>
  </si>
  <si>
    <t>STERLING</t>
  </si>
  <si>
    <t>20a</t>
  </si>
  <si>
    <t>15a</t>
  </si>
  <si>
    <t>NO OP</t>
  </si>
  <si>
    <t>20c</t>
  </si>
  <si>
    <t>44</t>
  </si>
  <si>
    <t>3</t>
  </si>
  <si>
    <t>2</t>
  </si>
  <si>
    <t>1</t>
  </si>
  <si>
    <t>44/4b</t>
  </si>
  <si>
    <t>b</t>
  </si>
  <si>
    <t>4b</t>
  </si>
  <si>
    <t>44/4a</t>
  </si>
  <si>
    <t>4a</t>
  </si>
  <si>
    <t>GDF SUEZ</t>
  </si>
  <si>
    <t>14</t>
  </si>
  <si>
    <t>d</t>
  </si>
  <si>
    <t>17d</t>
  </si>
  <si>
    <t>f</t>
  </si>
  <si>
    <t>17f</t>
  </si>
  <si>
    <t>16a</t>
  </si>
  <si>
    <t>e</t>
  </si>
  <si>
    <t>17e</t>
  </si>
  <si>
    <t>18c</t>
  </si>
  <si>
    <t>23c</t>
  </si>
  <si>
    <t>24c</t>
  </si>
  <si>
    <t>23d</t>
  </si>
  <si>
    <t>2b</t>
  </si>
  <si>
    <t>g</t>
  </si>
  <si>
    <t>3g</t>
  </si>
  <si>
    <t>47/7a</t>
  </si>
  <si>
    <t>7a</t>
  </si>
  <si>
    <t>8d</t>
  </si>
  <si>
    <t>47/6a</t>
  </si>
  <si>
    <t>6a</t>
  </si>
  <si>
    <t>47/7b</t>
  </si>
  <si>
    <t>7b</t>
  </si>
  <si>
    <t>19b</t>
  </si>
  <si>
    <t>13b</t>
  </si>
  <si>
    <t>18</t>
  </si>
  <si>
    <t>14d</t>
  </si>
  <si>
    <t>48</t>
  </si>
  <si>
    <t>9b</t>
  </si>
  <si>
    <t>14c</t>
  </si>
  <si>
    <t>13c</t>
  </si>
  <si>
    <t>14b</t>
  </si>
  <si>
    <t>18e</t>
  </si>
  <si>
    <t>19d</t>
  </si>
  <si>
    <t>RWE Dea</t>
  </si>
  <si>
    <t>20b</t>
  </si>
  <si>
    <t>48/20c</t>
  </si>
  <si>
    <t>25a</t>
  </si>
  <si>
    <t>49</t>
  </si>
  <si>
    <t>26b</t>
  </si>
  <si>
    <t>52</t>
  </si>
  <si>
    <t>5c</t>
  </si>
  <si>
    <t>30c</t>
  </si>
  <si>
    <t>53</t>
  </si>
  <si>
    <t>1b</t>
  </si>
  <si>
    <t>14a</t>
  </si>
  <si>
    <t>HANSA</t>
  </si>
  <si>
    <t>18b</t>
  </si>
  <si>
    <t>21c</t>
  </si>
  <si>
    <t>28c</t>
  </si>
  <si>
    <t>27c</t>
  </si>
  <si>
    <t>22b</t>
  </si>
  <si>
    <t>23b</t>
  </si>
  <si>
    <t>24d</t>
  </si>
  <si>
    <t>110</t>
  </si>
  <si>
    <t>BURLINGTON</t>
  </si>
  <si>
    <t>7d</t>
  </si>
  <si>
    <t>SERICA</t>
  </si>
  <si>
    <t>8b</t>
  </si>
  <si>
    <t>113</t>
  </si>
  <si>
    <t>113/28a</t>
  </si>
  <si>
    <t>HYDROCARBON</t>
  </si>
  <si>
    <t>28a</t>
  </si>
  <si>
    <t>29a</t>
  </si>
  <si>
    <t>113/28b</t>
  </si>
  <si>
    <t>28b</t>
  </si>
  <si>
    <t>Net Gain - 2nd tranche</t>
  </si>
  <si>
    <t>29</t>
  </si>
  <si>
    <t>28</t>
  </si>
  <si>
    <t>30</t>
  </si>
  <si>
    <t>36</t>
  </si>
  <si>
    <t>37</t>
  </si>
  <si>
    <t>38</t>
  </si>
  <si>
    <t>39</t>
  </si>
  <si>
    <t>41</t>
  </si>
  <si>
    <t>47/10e</t>
  </si>
  <si>
    <t>48/6d</t>
  </si>
  <si>
    <t>North Sea - 1st tranche</t>
  </si>
  <si>
    <t>98</t>
  </si>
  <si>
    <t>98/12a</t>
  </si>
  <si>
    <t>12a</t>
  </si>
  <si>
    <t>FS/BS</t>
  </si>
  <si>
    <t>97</t>
  </si>
  <si>
    <t>INFRASTRATA</t>
  </si>
  <si>
    <t>15</t>
  </si>
  <si>
    <t>11</t>
  </si>
  <si>
    <t>6b</t>
  </si>
  <si>
    <t>98/14a</t>
  </si>
  <si>
    <t>NP SOLENT</t>
  </si>
  <si>
    <t>98/13a</t>
  </si>
  <si>
    <t>13a</t>
  </si>
  <si>
    <t>8</t>
  </si>
  <si>
    <t>98/13b</t>
  </si>
  <si>
    <t>split</t>
  </si>
  <si>
    <t>part</t>
  </si>
  <si>
    <t>Split/part</t>
  </si>
  <si>
    <t>n/k</t>
  </si>
  <si>
    <t>Name of block</t>
  </si>
  <si>
    <t>Licence application type</t>
  </si>
  <si>
    <t>Estimated date of application submission</t>
  </si>
  <si>
    <t>Blocks awarded to operator (subject to agreement) in 26th Round</t>
  </si>
  <si>
    <t>Blocks with a 'significant discovery' or 'fallow block with discovery'</t>
  </si>
  <si>
    <t>Blocks that currently have a licence application seeking consent</t>
  </si>
  <si>
    <t xml:space="preserve"> UKCS blocks with applications before 2013</t>
  </si>
  <si>
    <t>Estimated number of future applications per UKCS block in IA period of analysis. Included in SNCB and Industry Scenarios</t>
  </si>
  <si>
    <t>DO NOT SORT (affects licences per region)</t>
  </si>
  <si>
    <t>Licensed but not awarded</t>
  </si>
  <si>
    <t>Licensed and awarded</t>
  </si>
  <si>
    <t>Total estimated number of future oil &amp; gas licence applications</t>
  </si>
  <si>
    <t>Estimated number of future oil &amp; gas decommissioning licence applications</t>
  </si>
  <si>
    <t>Estimated number of future CCS applications</t>
  </si>
  <si>
    <t>Blocks awarded in 26th round</t>
  </si>
  <si>
    <t>Blocks not awarded in 26th round</t>
  </si>
  <si>
    <t>Awarded in 26th round</t>
  </si>
  <si>
    <t>Not awarded in 26th round</t>
  </si>
  <si>
    <t>Total annual costs</t>
  </si>
  <si>
    <t>Sensitivity analysis on the number of future applications</t>
  </si>
  <si>
    <t>Upper limit (with discovery +25%, without discovery +50%)</t>
  </si>
  <si>
    <t>Lower limit (with discovery -25%, without discovery -50%)</t>
  </si>
  <si>
    <t>In blocks licensed in 26th Round (incl. AA)but not offered to operator</t>
  </si>
  <si>
    <t>In blocks licensed in 26th Round (incl. AA) and offered to operator</t>
  </si>
  <si>
    <t>39/2a</t>
  </si>
  <si>
    <t>42/28c</t>
  </si>
  <si>
    <t>47/20</t>
  </si>
  <si>
    <t>53/14</t>
  </si>
  <si>
    <t>52/4b</t>
  </si>
  <si>
    <t>52/5b</t>
  </si>
  <si>
    <t>42/2</t>
  </si>
  <si>
    <t>110/14b</t>
  </si>
  <si>
    <t>44/22e</t>
  </si>
  <si>
    <t>48/23c</t>
  </si>
  <si>
    <t>29/27</t>
  </si>
  <si>
    <t>29/28</t>
  </si>
  <si>
    <t>29/29</t>
  </si>
  <si>
    <t>37/3</t>
  </si>
  <si>
    <t>37/4</t>
  </si>
  <si>
    <t>38/4</t>
  </si>
  <si>
    <t>35/21</t>
  </si>
  <si>
    <t>42/3</t>
  </si>
  <si>
    <t>42/4</t>
  </si>
  <si>
    <t>42/9b</t>
  </si>
  <si>
    <t>43/9</t>
  </si>
  <si>
    <t>43/10</t>
  </si>
  <si>
    <t>44/6</t>
  </si>
  <si>
    <t>43/11</t>
  </si>
  <si>
    <t>43/12</t>
  </si>
  <si>
    <t>44/13</t>
  </si>
  <si>
    <t>42/20</t>
  </si>
  <si>
    <t>43/25</t>
  </si>
  <si>
    <t>44/21c</t>
  </si>
  <si>
    <t>113/26c</t>
  </si>
  <si>
    <t>43/28</t>
  </si>
  <si>
    <t>43/29</t>
  </si>
  <si>
    <t>44/26b</t>
  </si>
  <si>
    <t>44/26c</t>
  </si>
  <si>
    <t>49/3</t>
  </si>
  <si>
    <t>49/2b</t>
  </si>
  <si>
    <t>110/9c</t>
  </si>
  <si>
    <t>48/7d</t>
  </si>
  <si>
    <t>49/7</t>
  </si>
  <si>
    <t>49/20c</t>
  </si>
  <si>
    <t>53/3a</t>
  </si>
  <si>
    <t>53/15</t>
  </si>
  <si>
    <t>44/27</t>
  </si>
  <si>
    <t>49/12c</t>
  </si>
  <si>
    <t>48/29b</t>
  </si>
  <si>
    <t>48/30b</t>
  </si>
  <si>
    <t>48/17d</t>
  </si>
  <si>
    <t>110/15b</t>
  </si>
  <si>
    <t>110/10</t>
  </si>
  <si>
    <t>47/22</t>
  </si>
  <si>
    <t>113/27d</t>
  </si>
  <si>
    <t>49/8b</t>
  </si>
  <si>
    <t>30/18c</t>
  </si>
  <si>
    <t>30/12c</t>
  </si>
  <si>
    <t>43/22b</t>
  </si>
  <si>
    <t>43/15b</t>
  </si>
  <si>
    <t>49/11c</t>
  </si>
  <si>
    <t>48/7f</t>
  </si>
  <si>
    <t>48/24</t>
  </si>
  <si>
    <t>42/19</t>
  </si>
  <si>
    <t>43/30b</t>
  </si>
  <si>
    <t>29/23</t>
  </si>
  <si>
    <t>43/26b</t>
  </si>
  <si>
    <t>43/27b</t>
  </si>
  <si>
    <t>48/5</t>
  </si>
  <si>
    <t>110/5</t>
  </si>
  <si>
    <t>42/30b</t>
  </si>
  <si>
    <t>48/1e</t>
  </si>
  <si>
    <t>53/10</t>
  </si>
  <si>
    <t>48/10c</t>
  </si>
  <si>
    <t>43/16</t>
  </si>
  <si>
    <t>43/19b</t>
  </si>
  <si>
    <t>30/16g</t>
  </si>
  <si>
    <t>30/16h</t>
  </si>
  <si>
    <t>48/4b</t>
  </si>
  <si>
    <t>53/5c</t>
  </si>
  <si>
    <t>47/3f</t>
  </si>
  <si>
    <t>49/16d</t>
  </si>
  <si>
    <t>110/13e</t>
  </si>
  <si>
    <t>42/14b</t>
  </si>
  <si>
    <t>49/20d</t>
  </si>
  <si>
    <t>49/20e</t>
  </si>
  <si>
    <t>49/25b</t>
  </si>
  <si>
    <t>47/15d</t>
  </si>
  <si>
    <t>110/4b</t>
  </si>
  <si>
    <t>48/12f</t>
  </si>
  <si>
    <t>48/12g</t>
  </si>
  <si>
    <t>48/12h</t>
  </si>
  <si>
    <t>43/27c</t>
  </si>
  <si>
    <t>39/1a</t>
  </si>
  <si>
    <t>42/24b</t>
  </si>
  <si>
    <t>49/30e</t>
  </si>
  <si>
    <t>49/24b</t>
  </si>
  <si>
    <t>49/29g</t>
  </si>
  <si>
    <t>110/3d</t>
  </si>
  <si>
    <t>49/20f</t>
  </si>
  <si>
    <t>42/8b</t>
  </si>
  <si>
    <t>42/28e</t>
  </si>
  <si>
    <t>30/13c</t>
  </si>
  <si>
    <t>110/7e</t>
  </si>
  <si>
    <t>53/2d</t>
  </si>
  <si>
    <t>47/8e</t>
  </si>
  <si>
    <t>47/7c</t>
  </si>
  <si>
    <t>47/3k</t>
  </si>
  <si>
    <t>47/6c</t>
  </si>
  <si>
    <t>47/3j</t>
  </si>
  <si>
    <t>47/19a</t>
  </si>
  <si>
    <t>48/13d</t>
  </si>
  <si>
    <t>48/19f</t>
  </si>
  <si>
    <t>48/25c</t>
  </si>
  <si>
    <t>48/18c</t>
  </si>
  <si>
    <t>49/22c</t>
  </si>
  <si>
    <t>49/21d</t>
  </si>
  <si>
    <t>43/20f</t>
  </si>
  <si>
    <t>44/18f</t>
  </si>
  <si>
    <t>44/16b</t>
  </si>
  <si>
    <t>44/23g</t>
  </si>
  <si>
    <t>44/16c</t>
  </si>
  <si>
    <t>44/18e</t>
  </si>
  <si>
    <t>44/24e</t>
  </si>
  <si>
    <t>53/1e</t>
  </si>
  <si>
    <t>52/3a</t>
  </si>
  <si>
    <t>113/22</t>
  </si>
  <si>
    <t>List of 27th Round blocks on offer which give additional acreage compared to acreage in 26th Round (within MCZ project areas only)</t>
  </si>
  <si>
    <t>Awarded in 27th round</t>
  </si>
  <si>
    <t>Blocks</t>
  </si>
  <si>
    <t>Offered in 27th round</t>
  </si>
  <si>
    <t>Additional costs to applications in Licensed 26th Round Blocks (incl. Appropriate Assessment) with discovery or fallow (50percent will complete phases 2 &amp; 3 within the 20yr IA period)</t>
  </si>
  <si>
    <t>Additional costs to future applications in Licensed 26th Round Blocks (incl. Appropriate Assessment) with discovery or fallow (50percent will complete phases 2, 3, 4 &amp; 5 within the 20yr IA period)</t>
  </si>
  <si>
    <t>Additional costs to future applications in Licensed 26th Round Blocks (incl. Appropriate Assessment) without discovery or fallow (all these applications will complete phases 1 to 3)</t>
  </si>
  <si>
    <t>Additional cost to decommissioning licences incurring additional assessment of environmental impact costs (assumed to be 50percent of 175 fields (see tab. 5) currently in production**)</t>
  </si>
  <si>
    <t>Additional costs to future CCS applications (all these applications will complete phases 1 to 8)****</t>
  </si>
  <si>
    <t>Increased costs of mitigation</t>
  </si>
  <si>
    <t>Re-routing of oil and gas cables &amp; pipelines around MCZs that are reference areas only.</t>
  </si>
  <si>
    <t>£1m /km re-routed</t>
  </si>
  <si>
    <t>Total one-off costs (oil and gas sector only)</t>
  </si>
  <si>
    <t>Total one-off costs (CCS sector only)</t>
  </si>
  <si>
    <t>* Additional costs incurred to industry 2011-12 not included in IA 20 year period of analysis</t>
  </si>
  <si>
    <t>** It is assumed that 50 % of fields currently in production will start decomissioning within the IA twenty year period. It is assumed that 44 decommissions will take place at the end of each five years of the IA period.</t>
  </si>
  <si>
    <t>***  Based on the assumption that 3 percent of anticipated future applications will need to re-route by 10km</t>
  </si>
  <si>
    <t>**** Based on the assumption that 20 applications for CCS will be made before the end of 2030. It is assumed that 5 applications are made at the end of every 4 years with the exception of the last year as this takes place after 2030.</t>
  </si>
  <si>
    <t>1) 'Additional' EIA costs:</t>
  </si>
  <si>
    <t>2) Unit cost assumptions - additional assessment of environmental impact costs</t>
  </si>
  <si>
    <t>Additional cost to applications in licensed 26th round blocks (incl. AA) with discovery or fallow (50% will complete phases 2 &amp; 3 within the 20yr IA period)</t>
  </si>
  <si>
    <t>Additional cost to applications in licensed 26th round blocks (incl. AA) with discovery or fallow (50% will complete phases 2, 3, 4 &amp; 5 within the 20yr IA period)</t>
  </si>
  <si>
    <t>Additional cost to applications in Licensed 26th Round Blocks (incl. AA) without discovery or fallow (all these applications will complete phases 1 to 3)</t>
  </si>
  <si>
    <t>3) Unit cost assumptions - additional mitigation of impact upon MCZ features costs</t>
  </si>
  <si>
    <t>None</t>
  </si>
  <si>
    <t>3)    Drilling – actual/appraisal</t>
  </si>
  <si>
    <t>Oil &amp; gas: Re-routing of cables &amp; pipelines around MCZs that are reference areas only. Based on the assumption that 3 percent of anticipated future applications will need to re-route by 10km (as reference areas are quite small).
CCS: Re-routing of cables &amp; pipelines around MCZs, horizontal drilling to resources underneath MCZs that are reference areas, uncertainties around mitigation of spills and leakages and additional costs regarding on-going monitoring and survey of impact upon MCZ features as a condition of a marine licence. Concerns are raised about the knock-on implications of these assumptions upon the economic viability of developments and in meeting the UK climate change targets. Not quantified in IA due to lack of detail regarding future CCS projects at this time.</t>
  </si>
  <si>
    <t>On-going additional monitoring and surveys of environmental impact as condition of licence e.g. Barrow onshore gas terminals requiring long term independent study to determine recovery rate of habitat following pipeline construction</t>
  </si>
  <si>
    <t>Not costed</t>
  </si>
  <si>
    <t>Horizontal drilling into oil &amp; gas resources under a reference area</t>
  </si>
  <si>
    <t>1)      Surveys/evaluation</t>
  </si>
  <si>
    <t>2)      Drilling – exploration</t>
  </si>
  <si>
    <t>3)      Drilling – actual/appraisal</t>
  </si>
  <si>
    <t>4)      Development</t>
  </si>
  <si>
    <t>5)      Operation &amp; production</t>
  </si>
  <si>
    <t>6)      Maintenance</t>
  </si>
  <si>
    <t>7)      Decommissioning</t>
  </si>
  <si>
    <r>
      <t xml:space="preserve">Additional cost to applications in licensed 26th round blocks (incl. AA) </t>
    </r>
    <r>
      <rPr>
        <b/>
        <u/>
        <sz val="10"/>
        <color theme="1"/>
        <rFont val="Arial"/>
        <family val="2"/>
      </rPr>
      <t>with</t>
    </r>
    <r>
      <rPr>
        <b/>
        <sz val="10"/>
        <color theme="1"/>
        <rFont val="Arial"/>
        <family val="2"/>
      </rPr>
      <t xml:space="preserve"> discovery or fallow (50% will complete phases 2 &amp; 3 within the 20yr IA period)</t>
    </r>
  </si>
  <si>
    <r>
      <t xml:space="preserve">Additional cost to applications in licensed 26th round blocks (incl. AA) </t>
    </r>
    <r>
      <rPr>
        <b/>
        <u/>
        <sz val="10"/>
        <color theme="1"/>
        <rFont val="Arial"/>
        <family val="2"/>
      </rPr>
      <t>with</t>
    </r>
    <r>
      <rPr>
        <b/>
        <sz val="10"/>
        <color theme="1"/>
        <rFont val="Arial"/>
        <family val="2"/>
      </rPr>
      <t xml:space="preserve"> discovery or fallow (50% will complete phases 2, 3, 4 &amp; 5 within the 20yr IA period)</t>
    </r>
  </si>
  <si>
    <r>
      <t xml:space="preserve">Additional cost to applications in Licensed 26th Round Blocks (incl. AA) </t>
    </r>
    <r>
      <rPr>
        <b/>
        <u/>
        <sz val="10"/>
        <color theme="1"/>
        <rFont val="Arial"/>
        <family val="2"/>
      </rPr>
      <t>without</t>
    </r>
    <r>
      <rPr>
        <b/>
        <sz val="10"/>
        <color theme="1"/>
        <rFont val="Arial"/>
        <family val="2"/>
      </rPr>
      <t xml:space="preserve"> discovery or fallow (all these applications will complete phases 1 to 3)</t>
    </r>
  </si>
  <si>
    <t>Estimated cost (£million) over whole of phase:</t>
  </si>
  <si>
    <t>Total - Net Gain</t>
  </si>
  <si>
    <t>Total - Finding Sanctuary</t>
  </si>
  <si>
    <t>Total - Balanced Seas</t>
  </si>
  <si>
    <t>Total - All regions</t>
  </si>
  <si>
    <t>Total - Irish Seas Conservation Zones</t>
  </si>
  <si>
    <r>
      <t xml:space="preserve">Estimated number of future oil &amp; gas applications in licensed 26th round blocks (incl. AA) </t>
    </r>
    <r>
      <rPr>
        <b/>
        <u/>
        <sz val="11"/>
        <color theme="1"/>
        <rFont val="Arial"/>
        <family val="2"/>
      </rPr>
      <t>with</t>
    </r>
    <r>
      <rPr>
        <b/>
        <sz val="11"/>
        <color theme="1"/>
        <rFont val="Arial"/>
        <family val="2"/>
      </rPr>
      <t xml:space="preserve"> discovery</t>
    </r>
  </si>
  <si>
    <r>
      <t xml:space="preserve">Estimated number of future applications in licensed 26th round blocks (incl. AA) </t>
    </r>
    <r>
      <rPr>
        <b/>
        <u/>
        <sz val="11"/>
        <color theme="1"/>
        <rFont val="Arial"/>
        <family val="2"/>
      </rPr>
      <t>without</t>
    </r>
    <r>
      <rPr>
        <b/>
        <sz val="11"/>
        <color theme="1"/>
        <rFont val="Arial"/>
        <family val="2"/>
      </rPr>
      <t xml:space="preserve"> discovery</t>
    </r>
  </si>
  <si>
    <t>Irish Seas Conservation Zones</t>
  </si>
  <si>
    <t>Net Gain</t>
  </si>
  <si>
    <t>Balanced Seas</t>
  </si>
  <si>
    <t>Finding Sanctuary</t>
  </si>
  <si>
    <t>All project areas</t>
  </si>
  <si>
    <t>Number of year in analysis</t>
  </si>
  <si>
    <t>Additional costs to future applications in Licensed 27th Round Blocks (additional acreage only) (all these applications will complete phases 1 to 3)</t>
  </si>
  <si>
    <r>
      <t xml:space="preserve">Additional costs to future applications in Licensed 26th Round Blocks (incl. Appropriate Assessment) </t>
    </r>
    <r>
      <rPr>
        <u/>
        <sz val="10"/>
        <color theme="1"/>
        <rFont val="Arial"/>
        <family val="2"/>
      </rPr>
      <t>with</t>
    </r>
    <r>
      <rPr>
        <sz val="10"/>
        <color theme="1"/>
        <rFont val="Arial"/>
        <family val="2"/>
      </rPr>
      <t xml:space="preserve"> discovery or fallow (50 percent will complete phases 2 &amp; 3 within the 20yr IA period)</t>
    </r>
  </si>
  <si>
    <r>
      <t xml:space="preserve">Additional costs to future applications in Licensed 26th Round Blocks (incl. Appropriate Assessment) </t>
    </r>
    <r>
      <rPr>
        <u/>
        <sz val="10"/>
        <color theme="1"/>
        <rFont val="Arial"/>
        <family val="2"/>
      </rPr>
      <t>with</t>
    </r>
    <r>
      <rPr>
        <sz val="10"/>
        <color theme="1"/>
        <rFont val="Arial"/>
        <family val="2"/>
      </rPr>
      <t xml:space="preserve"> discovery or fallow (50 percent will complete phases 2, 3, 4 &amp; 5 within the 20yr IA period)</t>
    </r>
  </si>
  <si>
    <r>
      <t xml:space="preserve">Additional costs to future applications in Licensed 26th Round Blocks (incl. Appropriate Assessment) </t>
    </r>
    <r>
      <rPr>
        <u/>
        <sz val="10"/>
        <color theme="1"/>
        <rFont val="Arial"/>
        <family val="2"/>
      </rPr>
      <t xml:space="preserve">without </t>
    </r>
    <r>
      <rPr>
        <sz val="10"/>
        <color theme="1"/>
        <rFont val="Arial"/>
        <family val="2"/>
      </rPr>
      <t>discovery or fallow (all these applications will complete phases 1 to 3)</t>
    </r>
  </si>
  <si>
    <t>Scenario 1: JNCC, Natural England, DECC and MMO informed scenario (start 2013 to end 2032)</t>
  </si>
  <si>
    <t>All values are £million</t>
  </si>
  <si>
    <t>Present value of total cost</t>
  </si>
  <si>
    <t>Increased one-off costs of assessing environmental impacts</t>
  </si>
  <si>
    <t>Total annual costs - none identified</t>
  </si>
  <si>
    <t>Present value of total costs</t>
  </si>
  <si>
    <t>Present value of total costs (oil and gas sector only)</t>
  </si>
  <si>
    <t>Present value of total costs (CCS sector only)</t>
  </si>
  <si>
    <t>Total</t>
  </si>
  <si>
    <t>Annual Average</t>
  </si>
  <si>
    <r>
      <t xml:space="preserve">Estimated number of future oil and gas licence applications </t>
    </r>
    <r>
      <rPr>
        <b/>
        <u/>
        <sz val="10"/>
        <color theme="1"/>
        <rFont val="Arial"/>
        <family val="2"/>
      </rPr>
      <t>with</t>
    </r>
    <r>
      <rPr>
        <b/>
        <sz val="10"/>
        <color theme="1"/>
        <rFont val="Arial"/>
        <family val="2"/>
      </rPr>
      <t xml:space="preserve"> discovery:</t>
    </r>
  </si>
  <si>
    <r>
      <t xml:space="preserve">Estimated number of future oil and gas licence applications </t>
    </r>
    <r>
      <rPr>
        <b/>
        <u/>
        <sz val="10"/>
        <color theme="1"/>
        <rFont val="Arial"/>
        <family val="2"/>
      </rPr>
      <t>without</t>
    </r>
    <r>
      <rPr>
        <b/>
        <sz val="10"/>
        <color theme="1"/>
        <rFont val="Arial"/>
        <family val="2"/>
      </rPr>
      <t xml:space="preserve"> discovery:</t>
    </r>
  </si>
  <si>
    <t>Total:</t>
  </si>
  <si>
    <t>MCZ IA Assumptions: Oil and gas (including CCS): industry informed scenario</t>
  </si>
  <si>
    <r>
      <rPr>
        <b/>
        <i/>
        <sz val="10"/>
        <color theme="1"/>
        <rFont val="Arial"/>
        <family val="2"/>
      </rPr>
      <t>List sourced from http://og.decc.gov.uk/en/olgs/cms/data_maps/offshore_maps/offshore_maps.aspx</t>
    </r>
    <r>
      <rPr>
        <sz val="10"/>
        <color theme="1"/>
        <rFont val="Arial"/>
        <family val="2"/>
      </rPr>
      <t xml:space="preserve">
26th Round Potential Awards [filetype:zip filesize: 15.24Kb] - (added11 November 2011). This are the blocks offered subject to clarification and agreement of licensing terms. (NB this is identical to the previously named 26rd Conditional Awards shapefile).
26th Round Potential Awards - 2nd tranche [filetype:zip filesize: 88.75Kb] - (added 04 January 2012) 
Checked against Blocks Relinquished since the start of the 26th Round process [filetype:zip filesize: 49.44Kb] - (updated 04 January 2012) </t>
    </r>
  </si>
  <si>
    <t>Assumptions for "additional EIA costs are outlined in Annex H11</t>
  </si>
  <si>
    <t>Phase</t>
  </si>
  <si>
    <t>Additional' environmental assessment assumption (see tab. 3 for breakdown)</t>
  </si>
  <si>
    <t>Unit cost assumption (e.g. £/day) over whole of phase</t>
  </si>
  <si>
    <t>Estimated cost (£m) over whole of phase</t>
  </si>
  <si>
    <t>Additional' mitigation measure assumption</t>
  </si>
  <si>
    <t>Unit cost assumption (e.g. £/day)</t>
  </si>
  <si>
    <t>Costs incurred before start of 2013 - See note*</t>
  </si>
  <si>
    <t>Estimated calculation of additional costs due to MCZ designation - Oil and Gas sector (including CCS) - Industry informed scenario (start 2011 to end 2032)</t>
  </si>
  <si>
    <t>1. IA Scenario'!A1</t>
  </si>
  <si>
    <t>2. Decommissions'!A1</t>
  </si>
  <si>
    <t>3. Future Applications'!A1</t>
  </si>
  <si>
    <t>4. 26th Round Awards'!A1</t>
  </si>
  <si>
    <t>5. Best estimate'!A1</t>
  </si>
  <si>
    <t>6. Future Applications - Sens.'!A1</t>
  </si>
  <si>
    <t>7. High estimate'!A1</t>
  </si>
  <si>
    <t>8. Low estimate'!A1</t>
  </si>
  <si>
    <t>9. 27th Round'!A1</t>
  </si>
  <si>
    <t>10. Industry Assumptions'!A1</t>
  </si>
  <si>
    <t>11. Industry Assessment'!A1</t>
  </si>
  <si>
    <t>Contents</t>
  </si>
  <si>
    <t>ISCZ</t>
  </si>
  <si>
    <t>Estimate of number of future licence applications</t>
  </si>
  <si>
    <t>Best Estimate: Oil and Gas (including Carbon Capture and Storage)</t>
  </si>
  <si>
    <t>High Estimate: Oil and Gas (including Carbon Capture and Storage)</t>
  </si>
  <si>
    <t>Low Estimate: Oil and Gas (including Carbon Capture and Storage)</t>
  </si>
  <si>
    <t>Oil and gas (including CCS): Industry Assessment of cost</t>
  </si>
  <si>
    <t>MCZ IA Calculations: Oil and gas sector (including carbon capture and storage (CCS)</t>
  </si>
  <si>
    <t>Annex N10 from Finding Sanctuary, Irish Seas Conservation Zones, Net Gain and Balanced Seas. 2012. Impact Assessment materials in support of the Regional Marine Conservation Zone Projects' Recommendations.</t>
  </si>
</sst>
</file>

<file path=xl/styles.xml><?xml version="1.0" encoding="utf-8"?>
<styleSheet xmlns="http://schemas.openxmlformats.org/spreadsheetml/2006/main">
  <numFmts count="4">
    <numFmt numFmtId="44" formatCode="_-&quot;£&quot;* #,##0.00_-;\-&quot;£&quot;* #,##0.00_-;_-&quot;£&quot;* &quot;-&quot;??_-;_-@_-"/>
    <numFmt numFmtId="164" formatCode="_-&quot;£&quot;* #,##0.000_-;\-&quot;£&quot;* #,##0.000_-;_-&quot;£&quot;* &quot;-&quot;??_-;_-@_-"/>
    <numFmt numFmtId="165" formatCode="0.000"/>
    <numFmt numFmtId="166" formatCode="#,##0.000_ ;\-#,##0.000\ "/>
  </numFmts>
  <fonts count="19">
    <font>
      <sz val="11"/>
      <color theme="1"/>
      <name val="Calibri"/>
      <family val="2"/>
      <scheme val="minor"/>
    </font>
    <font>
      <sz val="10"/>
      <color theme="1"/>
      <name val="Arial"/>
      <family val="2"/>
    </font>
    <font>
      <sz val="11"/>
      <color theme="1"/>
      <name val="Calibri"/>
      <family val="2"/>
      <scheme val="minor"/>
    </font>
    <font>
      <b/>
      <sz val="11"/>
      <color theme="1"/>
      <name val="Arial"/>
      <family val="2"/>
    </font>
    <font>
      <b/>
      <u/>
      <sz val="11"/>
      <color theme="1"/>
      <name val="Arial"/>
      <family val="2"/>
    </font>
    <font>
      <sz val="10"/>
      <color rgb="FFFF0000"/>
      <name val="Arial"/>
      <family val="2"/>
    </font>
    <font>
      <sz val="10"/>
      <color theme="1"/>
      <name val="Arial"/>
      <family val="2"/>
    </font>
    <font>
      <b/>
      <sz val="10"/>
      <color theme="1"/>
      <name val="Arial"/>
      <family val="2"/>
    </font>
    <font>
      <b/>
      <i/>
      <sz val="10"/>
      <color theme="1"/>
      <name val="Arial"/>
      <family val="2"/>
    </font>
    <font>
      <b/>
      <u/>
      <sz val="10"/>
      <color theme="1"/>
      <name val="Arial"/>
      <family val="2"/>
    </font>
    <font>
      <b/>
      <sz val="14"/>
      <color theme="1"/>
      <name val="Arial"/>
      <family val="2"/>
    </font>
    <font>
      <sz val="14"/>
      <color theme="1"/>
      <name val="Arial"/>
      <family val="2"/>
    </font>
    <font>
      <sz val="14"/>
      <color rgb="FFFF0000"/>
      <name val="Arial"/>
      <family val="2"/>
    </font>
    <font>
      <b/>
      <sz val="14"/>
      <name val="Arial"/>
      <family val="2"/>
    </font>
    <font>
      <i/>
      <sz val="10"/>
      <color theme="1"/>
      <name val="Arial"/>
      <family val="2"/>
    </font>
    <font>
      <i/>
      <u/>
      <sz val="10"/>
      <color theme="1"/>
      <name val="Arial"/>
      <family val="2"/>
    </font>
    <font>
      <u/>
      <sz val="10"/>
      <color theme="1"/>
      <name val="Arial"/>
      <family val="2"/>
    </font>
    <font>
      <u/>
      <sz val="11"/>
      <color theme="10"/>
      <name val="Calibri"/>
      <family val="2"/>
      <scheme val="minor"/>
    </font>
    <font>
      <b/>
      <sz val="12"/>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4" fontId="2" fillId="0" borderId="0" applyFont="0" applyFill="0" applyBorder="0" applyAlignment="0" applyProtection="0"/>
    <xf numFmtId="0" fontId="17" fillId="0" borderId="0" applyNumberFormat="0" applyFill="0" applyBorder="0" applyAlignment="0" applyProtection="0"/>
  </cellStyleXfs>
  <cellXfs count="250">
    <xf numFmtId="0" fontId="0" fillId="0" borderId="0" xfId="0"/>
    <xf numFmtId="0" fontId="5" fillId="0" borderId="0" xfId="0" applyFont="1"/>
    <xf numFmtId="0" fontId="6" fillId="0" borderId="0" xfId="0" applyFont="1"/>
    <xf numFmtId="44" fontId="6" fillId="0" borderId="0" xfId="1" applyFont="1"/>
    <xf numFmtId="0" fontId="7" fillId="0" borderId="0" xfId="0" applyFont="1"/>
    <xf numFmtId="0" fontId="8" fillId="0" borderId="0" xfId="0" applyFont="1"/>
    <xf numFmtId="0" fontId="7" fillId="3" borderId="1" xfId="0" applyFont="1" applyFill="1" applyBorder="1" applyAlignment="1">
      <alignment horizontal="left" vertical="top"/>
    </xf>
    <xf numFmtId="0" fontId="7" fillId="3" borderId="1" xfId="0" applyFont="1" applyFill="1" applyBorder="1" applyAlignment="1">
      <alignment horizontal="left" vertical="top" wrapText="1"/>
    </xf>
    <xf numFmtId="0" fontId="7" fillId="3" borderId="1" xfId="0" quotePrefix="1" applyFont="1" applyFill="1" applyBorder="1" applyAlignment="1">
      <alignment vertical="top" wrapText="1"/>
    </xf>
    <xf numFmtId="44" fontId="7" fillId="3" borderId="1" xfId="1" applyFont="1" applyFill="1" applyBorder="1" applyAlignment="1">
      <alignment horizontal="left" vertical="top" wrapText="1"/>
    </xf>
    <xf numFmtId="0" fontId="6" fillId="0" borderId="1" xfId="0" applyFont="1" applyBorder="1" applyAlignment="1">
      <alignment horizontal="left" vertical="top"/>
    </xf>
    <xf numFmtId="0" fontId="6" fillId="0" borderId="1" xfId="0" applyFont="1" applyBorder="1" applyAlignment="1">
      <alignment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xf>
    <xf numFmtId="0" fontId="6" fillId="0" borderId="2" xfId="0" applyFont="1" applyBorder="1" applyAlignment="1">
      <alignment wrapText="1"/>
    </xf>
    <xf numFmtId="0" fontId="6" fillId="0" borderId="2" xfId="0" applyFont="1" applyFill="1" applyBorder="1" applyAlignment="1">
      <alignment horizontal="left" vertical="top" wrapText="1"/>
    </xf>
    <xf numFmtId="0" fontId="7" fillId="0" borderId="0" xfId="0" applyFont="1" applyBorder="1" applyAlignment="1">
      <alignment horizontal="right" vertical="top"/>
    </xf>
    <xf numFmtId="0" fontId="7" fillId="0" borderId="0" xfId="0" applyFont="1" applyBorder="1" applyAlignment="1">
      <alignment horizontal="right" wrapText="1"/>
    </xf>
    <xf numFmtId="0" fontId="8" fillId="0" borderId="0" xfId="0" applyFont="1" applyBorder="1" applyAlignment="1">
      <alignment horizontal="right" wrapText="1"/>
    </xf>
    <xf numFmtId="0" fontId="7" fillId="0" borderId="0" xfId="0" applyFont="1" applyBorder="1" applyAlignment="1">
      <alignment horizontal="right"/>
    </xf>
    <xf numFmtId="0" fontId="10" fillId="3" borderId="0" xfId="0" applyFont="1" applyFill="1"/>
    <xf numFmtId="0" fontId="7" fillId="3" borderId="0" xfId="0" applyFont="1" applyFill="1"/>
    <xf numFmtId="0" fontId="6" fillId="3" borderId="0" xfId="0" applyFont="1" applyFill="1"/>
    <xf numFmtId="44" fontId="6" fillId="3" borderId="0" xfId="1" applyFont="1" applyFill="1"/>
    <xf numFmtId="165" fontId="6" fillId="0" borderId="1" xfId="1" applyNumberFormat="1" applyFont="1" applyBorder="1" applyAlignment="1">
      <alignment horizontal="right" vertical="top"/>
    </xf>
    <xf numFmtId="165" fontId="7" fillId="0" borderId="4" xfId="1" applyNumberFormat="1" applyFont="1" applyBorder="1" applyAlignment="1">
      <alignment horizontal="right" vertical="top"/>
    </xf>
    <xf numFmtId="165" fontId="7" fillId="0" borderId="0" xfId="1" applyNumberFormat="1" applyFont="1" applyBorder="1" applyAlignment="1">
      <alignment horizontal="right" vertical="top"/>
    </xf>
    <xf numFmtId="166" fontId="7" fillId="0" borderId="0" xfId="1" applyNumberFormat="1" applyFont="1" applyBorder="1" applyAlignment="1">
      <alignment horizontal="right" vertical="top"/>
    </xf>
    <xf numFmtId="0" fontId="6" fillId="0" borderId="1" xfId="0" applyFont="1" applyBorder="1"/>
    <xf numFmtId="0" fontId="6" fillId="0" borderId="1" xfId="0" applyFont="1" applyFill="1" applyBorder="1"/>
    <xf numFmtId="0" fontId="6" fillId="0" borderId="0" xfId="0" applyFont="1" applyFill="1" applyBorder="1"/>
    <xf numFmtId="0" fontId="6" fillId="0" borderId="0" xfId="0" applyFont="1" applyBorder="1"/>
    <xf numFmtId="0" fontId="11" fillId="0" borderId="0" xfId="0" applyFont="1"/>
    <xf numFmtId="0" fontId="11" fillId="3" borderId="0" xfId="0" applyFont="1" applyFill="1"/>
    <xf numFmtId="0" fontId="7" fillId="3" borderId="1" xfId="0" applyFont="1" applyFill="1" applyBorder="1"/>
    <xf numFmtId="0" fontId="7" fillId="0" borderId="0" xfId="0" applyFont="1" applyFill="1" applyBorder="1"/>
    <xf numFmtId="0" fontId="7" fillId="0" borderId="0" xfId="0" applyFont="1" applyBorder="1"/>
    <xf numFmtId="0" fontId="12" fillId="0" borderId="0" xfId="0" applyFont="1"/>
    <xf numFmtId="0" fontId="6" fillId="0" borderId="0" xfId="0" applyFont="1" applyAlignment="1">
      <alignment horizontal="center"/>
    </xf>
    <xf numFmtId="0" fontId="6" fillId="0" borderId="0" xfId="0" applyFont="1" applyFill="1"/>
    <xf numFmtId="0" fontId="6" fillId="0" borderId="9" xfId="0" applyFont="1" applyBorder="1"/>
    <xf numFmtId="0" fontId="6" fillId="4" borderId="8" xfId="0" applyFont="1" applyFill="1" applyBorder="1"/>
    <xf numFmtId="0" fontId="6" fillId="4" borderId="0" xfId="0" applyFont="1" applyFill="1" applyBorder="1"/>
    <xf numFmtId="0" fontId="6" fillId="4" borderId="0" xfId="0" applyFont="1" applyFill="1" applyBorder="1" applyAlignment="1">
      <alignment horizontal="center"/>
    </xf>
    <xf numFmtId="0" fontId="6" fillId="4" borderId="9" xfId="0" applyFont="1" applyFill="1" applyBorder="1"/>
    <xf numFmtId="0" fontId="6" fillId="0" borderId="9" xfId="0" applyFont="1" applyFill="1" applyBorder="1"/>
    <xf numFmtId="0" fontId="6" fillId="6" borderId="0" xfId="0" applyFont="1" applyFill="1" applyBorder="1"/>
    <xf numFmtId="0" fontId="6" fillId="6" borderId="9" xfId="0" applyFont="1" applyFill="1" applyBorder="1"/>
    <xf numFmtId="0" fontId="6" fillId="5" borderId="0" xfId="0" applyFont="1" applyFill="1" applyBorder="1"/>
    <xf numFmtId="0" fontId="6" fillId="5" borderId="9" xfId="0" applyFont="1" applyFill="1" applyBorder="1"/>
    <xf numFmtId="0" fontId="6" fillId="7" borderId="0" xfId="0" applyFont="1" applyFill="1" applyBorder="1"/>
    <xf numFmtId="0" fontId="6" fillId="7" borderId="9" xfId="0" applyFont="1" applyFill="1" applyBorder="1"/>
    <xf numFmtId="0" fontId="6" fillId="8" borderId="0" xfId="0" applyFont="1" applyFill="1" applyBorder="1"/>
    <xf numFmtId="0" fontId="6" fillId="4" borderId="5" xfId="0" applyFont="1" applyFill="1" applyBorder="1"/>
    <xf numFmtId="0" fontId="6" fillId="4" borderId="6" xfId="0" applyFont="1" applyFill="1" applyBorder="1"/>
    <xf numFmtId="0" fontId="6" fillId="4" borderId="6" xfId="0" applyFont="1" applyFill="1" applyBorder="1" applyAlignment="1">
      <alignment horizontal="center"/>
    </xf>
    <xf numFmtId="0" fontId="6" fillId="6" borderId="6" xfId="0" applyFont="1" applyFill="1" applyBorder="1"/>
    <xf numFmtId="0" fontId="6" fillId="6" borderId="7" xfId="0" applyFont="1" applyFill="1" applyBorder="1"/>
    <xf numFmtId="0" fontId="7" fillId="0" borderId="0" xfId="0" applyFont="1" applyAlignment="1">
      <alignment horizontal="right"/>
    </xf>
    <xf numFmtId="0" fontId="6" fillId="0" borderId="0" xfId="0" applyFont="1" applyAlignment="1">
      <alignment horizontal="right"/>
    </xf>
    <xf numFmtId="0" fontId="8" fillId="0" borderId="0" xfId="0" applyFont="1" applyAlignment="1">
      <alignment horizontal="right"/>
    </xf>
    <xf numFmtId="1" fontId="6" fillId="0" borderId="0" xfId="0" applyNumberFormat="1" applyFont="1"/>
    <xf numFmtId="1" fontId="6" fillId="0" borderId="0" xfId="1" applyNumberFormat="1" applyFont="1" applyFill="1" applyBorder="1"/>
    <xf numFmtId="0" fontId="13" fillId="3" borderId="0" xfId="0" applyFont="1" applyFill="1"/>
    <xf numFmtId="0" fontId="6" fillId="3" borderId="0" xfId="0" applyFont="1" applyFill="1" applyAlignment="1">
      <alignment horizontal="center"/>
    </xf>
    <xf numFmtId="0" fontId="5" fillId="3" borderId="0" xfId="0" applyFont="1" applyFill="1"/>
    <xf numFmtId="0" fontId="7" fillId="3" borderId="1" xfId="0" applyFont="1" applyFill="1" applyBorder="1" applyAlignment="1">
      <alignment horizontal="center"/>
    </xf>
    <xf numFmtId="0" fontId="7" fillId="3" borderId="4" xfId="0" applyFont="1" applyFill="1" applyBorder="1" applyAlignment="1">
      <alignment horizontal="left"/>
    </xf>
    <xf numFmtId="0" fontId="7" fillId="3" borderId="19" xfId="0" applyFont="1" applyFill="1" applyBorder="1" applyAlignment="1">
      <alignment horizontal="left"/>
    </xf>
    <xf numFmtId="0" fontId="7" fillId="3" borderId="13" xfId="0" applyFont="1" applyFill="1" applyBorder="1" applyAlignment="1">
      <alignment horizontal="left"/>
    </xf>
    <xf numFmtId="0" fontId="7" fillId="3" borderId="20" xfId="0" applyFont="1" applyFill="1" applyBorder="1" applyAlignment="1">
      <alignment horizontal="left"/>
    </xf>
    <xf numFmtId="0" fontId="7" fillId="3" borderId="18" xfId="0" applyFont="1" applyFill="1" applyBorder="1" applyAlignment="1">
      <alignment horizontal="left" wrapText="1"/>
    </xf>
    <xf numFmtId="0" fontId="7" fillId="3" borderId="19" xfId="0" applyFont="1" applyFill="1" applyBorder="1" applyAlignment="1">
      <alignment horizontal="left" wrapText="1"/>
    </xf>
    <xf numFmtId="0" fontId="7" fillId="3" borderId="16" xfId="0" applyFont="1" applyFill="1" applyBorder="1" applyAlignment="1">
      <alignment horizontal="left" wrapText="1"/>
    </xf>
    <xf numFmtId="0" fontId="7" fillId="3" borderId="20" xfId="0" applyFont="1" applyFill="1" applyBorder="1" applyAlignment="1">
      <alignment horizontal="right" wrapText="1"/>
    </xf>
    <xf numFmtId="0" fontId="6" fillId="0" borderId="0" xfId="0" applyFont="1" applyFill="1" applyBorder="1" applyAlignment="1">
      <alignment horizontal="center"/>
    </xf>
    <xf numFmtId="0" fontId="6" fillId="9" borderId="0" xfId="0" applyFont="1" applyFill="1"/>
    <xf numFmtId="0" fontId="6" fillId="9" borderId="0" xfId="0" applyFont="1" applyFill="1" applyAlignment="1">
      <alignment horizontal="center"/>
    </xf>
    <xf numFmtId="1" fontId="6" fillId="9" borderId="0" xfId="0" applyNumberFormat="1" applyFont="1" applyFill="1"/>
    <xf numFmtId="1" fontId="6" fillId="9" borderId="0" xfId="1" applyNumberFormat="1" applyFont="1" applyFill="1" applyBorder="1"/>
    <xf numFmtId="1" fontId="7" fillId="0" borderId="0" xfId="0" applyNumberFormat="1" applyFont="1"/>
    <xf numFmtId="0" fontId="3" fillId="9" borderId="0" xfId="0" applyFont="1" applyFill="1" applyAlignment="1">
      <alignment horizontal="right"/>
    </xf>
    <xf numFmtId="0" fontId="7" fillId="0" borderId="0" xfId="0" applyFont="1" applyFill="1" applyBorder="1" applyAlignment="1">
      <alignment vertical="top"/>
    </xf>
    <xf numFmtId="0" fontId="14" fillId="0" borderId="0" xfId="0" applyFont="1" applyBorder="1"/>
    <xf numFmtId="0" fontId="6" fillId="0" borderId="6" xfId="0" applyFont="1" applyFill="1" applyBorder="1"/>
    <xf numFmtId="0" fontId="7" fillId="0" borderId="6" xfId="0" applyFont="1" applyFill="1" applyBorder="1" applyAlignment="1">
      <alignment vertical="top"/>
    </xf>
    <xf numFmtId="0" fontId="7" fillId="0" borderId="15" xfId="0" applyFont="1" applyFill="1" applyBorder="1" applyAlignment="1">
      <alignment wrapText="1"/>
    </xf>
    <xf numFmtId="0" fontId="7" fillId="0" borderId="0" xfId="0" applyFont="1" applyFill="1" applyBorder="1" applyAlignment="1">
      <alignment wrapText="1"/>
    </xf>
    <xf numFmtId="0" fontId="15" fillId="0" borderId="0" xfId="0" applyFont="1" applyFill="1" applyBorder="1" applyAlignment="1">
      <alignment horizontal="right"/>
    </xf>
    <xf numFmtId="0" fontId="7" fillId="0" borderId="15" xfId="0" applyFont="1" applyFill="1" applyBorder="1" applyAlignment="1">
      <alignment horizontal="center" wrapText="1"/>
    </xf>
    <xf numFmtId="0" fontId="7" fillId="0" borderId="0" xfId="0" applyFont="1" applyFill="1" applyBorder="1" applyAlignment="1">
      <alignment horizontal="right" vertical="top"/>
    </xf>
    <xf numFmtId="0" fontId="8" fillId="0" borderId="0" xfId="0" applyFont="1" applyFill="1" applyBorder="1" applyAlignment="1">
      <alignment horizontal="right" vertical="top"/>
    </xf>
    <xf numFmtId="0" fontId="6" fillId="0" borderId="0" xfId="0" applyFont="1" applyFill="1" applyBorder="1" applyAlignment="1">
      <alignment horizontal="right" vertical="top" wrapText="1"/>
    </xf>
    <xf numFmtId="165" fontId="6" fillId="0" borderId="0" xfId="1" applyNumberFormat="1" applyFont="1" applyFill="1" applyBorder="1" applyAlignment="1">
      <alignment horizontal="center"/>
    </xf>
    <xf numFmtId="0" fontId="6" fillId="0" borderId="0" xfId="0" applyFont="1" applyFill="1" applyBorder="1" applyAlignment="1">
      <alignment horizontal="right"/>
    </xf>
    <xf numFmtId="0" fontId="6" fillId="0" borderId="0" xfId="0" applyFont="1" applyBorder="1" applyAlignment="1">
      <alignment horizontal="right"/>
    </xf>
    <xf numFmtId="0" fontId="7" fillId="0" borderId="6" xfId="0" applyFont="1" applyFill="1" applyBorder="1" applyAlignment="1">
      <alignment horizontal="right"/>
    </xf>
    <xf numFmtId="0" fontId="6" fillId="0" borderId="6" xfId="0" applyFont="1" applyFill="1" applyBorder="1" applyAlignment="1">
      <alignment horizontal="right"/>
    </xf>
    <xf numFmtId="165" fontId="7" fillId="0" borderId="6" xfId="1" applyNumberFormat="1" applyFont="1" applyFill="1" applyBorder="1" applyAlignment="1">
      <alignment horizontal="center"/>
    </xf>
    <xf numFmtId="165" fontId="7" fillId="0" borderId="6" xfId="0" applyNumberFormat="1" applyFont="1" applyFill="1" applyBorder="1" applyAlignment="1">
      <alignment horizontal="center"/>
    </xf>
    <xf numFmtId="0" fontId="7" fillId="0" borderId="0" xfId="0" applyFont="1" applyFill="1" applyBorder="1" applyAlignment="1">
      <alignment horizontal="right"/>
    </xf>
    <xf numFmtId="165" fontId="7" fillId="0" borderId="0" xfId="1" applyNumberFormat="1" applyFont="1" applyFill="1" applyBorder="1" applyAlignment="1">
      <alignment horizontal="center"/>
    </xf>
    <xf numFmtId="165" fontId="7" fillId="0" borderId="0" xfId="0" applyNumberFormat="1" applyFont="1" applyFill="1" applyBorder="1" applyAlignment="1">
      <alignment horizontal="center"/>
    </xf>
    <xf numFmtId="0" fontId="11" fillId="0" borderId="0" xfId="0" applyFont="1" applyFill="1" applyBorder="1"/>
    <xf numFmtId="0" fontId="10" fillId="0" borderId="0" xfId="0" applyFont="1" applyBorder="1"/>
    <xf numFmtId="0" fontId="10" fillId="9" borderId="0" xfId="0" applyFont="1" applyFill="1" applyBorder="1"/>
    <xf numFmtId="0" fontId="11" fillId="9" borderId="0" xfId="0" applyFont="1" applyFill="1" applyBorder="1"/>
    <xf numFmtId="0" fontId="10" fillId="9" borderId="0" xfId="0" applyFont="1" applyFill="1" applyBorder="1" applyAlignment="1">
      <alignment vertical="center"/>
    </xf>
    <xf numFmtId="0" fontId="6" fillId="0" borderId="4" xfId="0" applyFont="1" applyBorder="1"/>
    <xf numFmtId="0" fontId="7" fillId="0" borderId="4" xfId="0" applyFont="1" applyBorder="1"/>
    <xf numFmtId="0" fontId="6" fillId="0" borderId="6" xfId="0" applyFont="1" applyBorder="1"/>
    <xf numFmtId="0" fontId="7" fillId="0" borderId="6" xfId="0" applyFont="1" applyBorder="1"/>
    <xf numFmtId="0" fontId="7" fillId="0" borderId="4" xfId="0" applyFont="1" applyBorder="1" applyAlignment="1">
      <alignment horizontal="right" vertical="center"/>
    </xf>
    <xf numFmtId="0" fontId="7" fillId="0" borderId="6" xfId="0" applyFont="1" applyBorder="1" applyAlignment="1">
      <alignment horizontal="right" vertical="center"/>
    </xf>
    <xf numFmtId="164" fontId="6" fillId="0" borderId="0" xfId="0" applyNumberFormat="1" applyFont="1" applyFill="1" applyBorder="1" applyAlignment="1">
      <alignment horizontal="right"/>
    </xf>
    <xf numFmtId="164" fontId="7" fillId="0" borderId="15" xfId="0" applyNumberFormat="1" applyFont="1" applyFill="1" applyBorder="1" applyAlignment="1">
      <alignment horizontal="right" wrapText="1"/>
    </xf>
    <xf numFmtId="165" fontId="6" fillId="0" borderId="0" xfId="1" applyNumberFormat="1" applyFont="1" applyFill="1" applyBorder="1" applyAlignment="1">
      <alignment horizontal="right"/>
    </xf>
    <xf numFmtId="165" fontId="6" fillId="0" borderId="15" xfId="1" applyNumberFormat="1" applyFont="1" applyFill="1" applyBorder="1" applyAlignment="1">
      <alignment horizontal="right"/>
    </xf>
    <xf numFmtId="165" fontId="6" fillId="0" borderId="0" xfId="0" applyNumberFormat="1" applyFont="1" applyFill="1" applyBorder="1" applyAlignment="1">
      <alignment horizontal="right"/>
    </xf>
    <xf numFmtId="165" fontId="6" fillId="0" borderId="15" xfId="0" applyNumberFormat="1" applyFont="1" applyFill="1" applyBorder="1" applyAlignment="1">
      <alignment horizontal="right"/>
    </xf>
    <xf numFmtId="165" fontId="7" fillId="0" borderId="6" xfId="1" applyNumberFormat="1" applyFont="1" applyFill="1" applyBorder="1" applyAlignment="1">
      <alignment horizontal="right"/>
    </xf>
    <xf numFmtId="165" fontId="7" fillId="0" borderId="6" xfId="0" applyNumberFormat="1" applyFont="1" applyFill="1" applyBorder="1" applyAlignment="1">
      <alignment horizontal="right"/>
    </xf>
    <xf numFmtId="0" fontId="7" fillId="0" borderId="15" xfId="0" applyFont="1" applyFill="1" applyBorder="1" applyAlignment="1">
      <alignment horizontal="right" wrapText="1"/>
    </xf>
    <xf numFmtId="165" fontId="7" fillId="0" borderId="0" xfId="1" applyNumberFormat="1" applyFont="1" applyFill="1" applyBorder="1" applyAlignment="1">
      <alignment horizontal="right"/>
    </xf>
    <xf numFmtId="165" fontId="7" fillId="0" borderId="0" xfId="0" applyNumberFormat="1" applyFont="1" applyFill="1" applyBorder="1" applyAlignment="1">
      <alignment horizontal="right"/>
    </xf>
    <xf numFmtId="165" fontId="7" fillId="0" borderId="15" xfId="1" applyNumberFormat="1" applyFont="1" applyFill="1" applyBorder="1" applyAlignment="1">
      <alignment horizontal="right"/>
    </xf>
    <xf numFmtId="0" fontId="7" fillId="0" borderId="0" xfId="0" applyFont="1" applyFill="1" applyBorder="1" applyAlignment="1">
      <alignment horizontal="right" vertical="top" wrapText="1"/>
    </xf>
    <xf numFmtId="165" fontId="7" fillId="0" borderId="14" xfId="1" applyNumberFormat="1" applyFont="1" applyFill="1" applyBorder="1" applyAlignment="1">
      <alignment horizontal="right"/>
    </xf>
    <xf numFmtId="0" fontId="10" fillId="3" borderId="0" xfId="0" applyFont="1" applyFill="1" applyAlignment="1">
      <alignment vertical="center"/>
    </xf>
    <xf numFmtId="0" fontId="6" fillId="0" borderId="6" xfId="0" applyFont="1" applyBorder="1" applyAlignment="1">
      <alignment horizontal="right"/>
    </xf>
    <xf numFmtId="1" fontId="6" fillId="0" borderId="6" xfId="0" applyNumberFormat="1" applyFont="1" applyBorder="1"/>
    <xf numFmtId="0" fontId="7" fillId="0" borderId="17" xfId="0" applyFont="1" applyFill="1" applyBorder="1" applyAlignment="1">
      <alignment horizontal="right"/>
    </xf>
    <xf numFmtId="0" fontId="7" fillId="0" borderId="21" xfId="0" applyFont="1" applyFill="1" applyBorder="1" applyAlignment="1">
      <alignment horizontal="right"/>
    </xf>
    <xf numFmtId="0" fontId="7" fillId="0" borderId="22" xfId="0" applyFont="1" applyFill="1" applyBorder="1" applyAlignment="1">
      <alignment horizontal="right"/>
    </xf>
    <xf numFmtId="0" fontId="7" fillId="0" borderId="0" xfId="0" applyFont="1" applyFill="1" applyBorder="1" applyAlignment="1">
      <alignment horizontal="left"/>
    </xf>
    <xf numFmtId="0" fontId="10" fillId="0" borderId="0" xfId="0" applyFont="1" applyFill="1" applyBorder="1"/>
    <xf numFmtId="1" fontId="6" fillId="0" borderId="0" xfId="0" applyNumberFormat="1" applyFont="1" applyBorder="1"/>
    <xf numFmtId="0" fontId="7" fillId="0" borderId="1" xfId="0" applyFont="1" applyBorder="1" applyAlignment="1">
      <alignment horizontal="right"/>
    </xf>
    <xf numFmtId="0" fontId="7" fillId="0" borderId="3" xfId="0" applyFont="1" applyBorder="1" applyAlignment="1">
      <alignment horizontal="right"/>
    </xf>
    <xf numFmtId="0" fontId="7" fillId="0" borderId="21" xfId="0" applyFont="1" applyBorder="1"/>
    <xf numFmtId="0" fontId="7" fillId="0" borderId="22" xfId="0" applyFont="1" applyBorder="1"/>
    <xf numFmtId="0" fontId="7" fillId="0" borderId="21" xfId="0" applyFont="1" applyBorder="1" applyAlignment="1">
      <alignment horizontal="right"/>
    </xf>
    <xf numFmtId="0" fontId="7" fillId="0" borderId="22" xfId="0" applyFont="1" applyBorder="1" applyAlignment="1">
      <alignment horizontal="right"/>
    </xf>
    <xf numFmtId="0" fontId="7" fillId="0" borderId="13" xfId="0" applyFont="1" applyBorder="1" applyAlignment="1">
      <alignment horizontal="right"/>
    </xf>
    <xf numFmtId="0" fontId="7" fillId="0" borderId="18" xfId="0" applyFont="1" applyFill="1" applyBorder="1" applyAlignment="1">
      <alignment horizontal="right" wrapText="1"/>
    </xf>
    <xf numFmtId="0" fontId="7" fillId="0" borderId="14" xfId="0" applyFont="1" applyFill="1" applyBorder="1" applyAlignment="1">
      <alignment horizontal="right" wrapText="1"/>
    </xf>
    <xf numFmtId="165" fontId="7" fillId="0" borderId="14" xfId="1" applyNumberFormat="1" applyFont="1" applyFill="1" applyBorder="1" applyAlignment="1">
      <alignment horizontal="center"/>
    </xf>
    <xf numFmtId="0" fontId="7" fillId="0" borderId="20" xfId="0" applyFont="1" applyBorder="1" applyAlignment="1">
      <alignment horizontal="right"/>
    </xf>
    <xf numFmtId="0" fontId="6" fillId="0" borderId="0" xfId="0" applyFont="1" applyFill="1" applyBorder="1" applyAlignment="1">
      <alignment vertical="top"/>
    </xf>
    <xf numFmtId="1" fontId="10" fillId="9" borderId="0" xfId="0" applyNumberFormat="1" applyFont="1" applyFill="1"/>
    <xf numFmtId="0" fontId="10" fillId="9" borderId="0" xfId="0" applyFont="1" applyFill="1"/>
    <xf numFmtId="0" fontId="6" fillId="0" borderId="0" xfId="0" applyFont="1" applyAlignment="1">
      <alignment horizontal="left" vertical="top"/>
    </xf>
    <xf numFmtId="44" fontId="6" fillId="0" borderId="0" xfId="1" applyFont="1" applyAlignment="1">
      <alignment horizontal="left" vertical="top"/>
    </xf>
    <xf numFmtId="3" fontId="6" fillId="0" borderId="0" xfId="0" applyNumberFormat="1" applyFont="1"/>
    <xf numFmtId="0" fontId="6" fillId="0" borderId="0" xfId="0" applyFont="1" applyAlignment="1">
      <alignment horizontal="left"/>
    </xf>
    <xf numFmtId="0" fontId="6" fillId="0" borderId="1" xfId="0" applyFont="1" applyBorder="1" applyAlignment="1">
      <alignment vertical="top"/>
    </xf>
    <xf numFmtId="0" fontId="6" fillId="0" borderId="1" xfId="0" applyFont="1" applyBorder="1" applyAlignment="1">
      <alignment vertical="top" wrapText="1"/>
    </xf>
    <xf numFmtId="0" fontId="6" fillId="0" borderId="1" xfId="0" applyFont="1" applyFill="1" applyBorder="1" applyAlignment="1">
      <alignment horizontal="left" vertical="top"/>
    </xf>
    <xf numFmtId="0" fontId="11" fillId="9" borderId="0" xfId="0" applyFont="1" applyFill="1"/>
    <xf numFmtId="0" fontId="11" fillId="9" borderId="0" xfId="0" applyFont="1" applyFill="1" applyAlignment="1">
      <alignment horizontal="left" vertical="top"/>
    </xf>
    <xf numFmtId="44" fontId="11" fillId="9" borderId="0" xfId="1" applyFont="1" applyFill="1" applyAlignment="1">
      <alignment horizontal="left" vertical="top"/>
    </xf>
    <xf numFmtId="1" fontId="6" fillId="0" borderId="0" xfId="0" applyNumberFormat="1" applyFont="1" applyFill="1"/>
    <xf numFmtId="0" fontId="6" fillId="2" borderId="0" xfId="0" applyFont="1" applyFill="1"/>
    <xf numFmtId="0" fontId="11" fillId="0" borderId="0" xfId="0" applyFont="1" applyAlignment="1">
      <alignment horizontal="center"/>
    </xf>
    <xf numFmtId="44" fontId="11" fillId="0" borderId="0" xfId="1" applyFont="1"/>
    <xf numFmtId="166" fontId="6" fillId="0" borderId="1" xfId="1" applyNumberFormat="1" applyFont="1" applyBorder="1" applyAlignment="1">
      <alignment horizontal="right" vertical="top"/>
    </xf>
    <xf numFmtId="166" fontId="7" fillId="0" borderId="4" xfId="1" applyNumberFormat="1" applyFont="1" applyBorder="1" applyAlignment="1">
      <alignment horizontal="right" vertical="top"/>
    </xf>
    <xf numFmtId="0" fontId="6" fillId="0" borderId="2" xfId="0" applyFont="1" applyBorder="1" applyAlignment="1">
      <alignment vertical="top" wrapText="1"/>
    </xf>
    <xf numFmtId="0" fontId="8" fillId="0" borderId="13" xfId="0" applyFont="1" applyFill="1" applyBorder="1" applyAlignment="1">
      <alignment horizontal="left" vertical="center" wrapText="1"/>
    </xf>
    <xf numFmtId="0" fontId="7" fillId="3" borderId="1" xfId="0" quotePrefix="1" applyFont="1" applyFill="1" applyBorder="1" applyAlignment="1">
      <alignment vertical="top"/>
    </xf>
    <xf numFmtId="164" fontId="6" fillId="0" borderId="0" xfId="0" applyNumberFormat="1" applyFont="1" applyFill="1" applyBorder="1"/>
    <xf numFmtId="44" fontId="6" fillId="0" borderId="0" xfId="0" applyNumberFormat="1" applyFont="1" applyFill="1" applyBorder="1" applyAlignment="1">
      <alignment horizontal="right"/>
    </xf>
    <xf numFmtId="0" fontId="6" fillId="2" borderId="0" xfId="0" applyFont="1" applyFill="1" applyBorder="1"/>
    <xf numFmtId="0" fontId="6" fillId="0" borderId="0" xfId="0" applyFont="1" applyFill="1" applyBorder="1" applyAlignment="1">
      <alignment horizontal="right" vertical="center"/>
    </xf>
    <xf numFmtId="164" fontId="7" fillId="0" borderId="0" xfId="0" applyNumberFormat="1" applyFont="1" applyFill="1" applyBorder="1" applyAlignment="1">
      <alignment horizontal="right" vertical="center" wrapText="1"/>
    </xf>
    <xf numFmtId="164" fontId="6" fillId="0" borderId="0" xfId="0" applyNumberFormat="1" applyFont="1" applyFill="1" applyBorder="1" applyAlignment="1">
      <alignment horizontal="right" vertical="center"/>
    </xf>
    <xf numFmtId="2" fontId="6" fillId="0" borderId="0" xfId="0" applyNumberFormat="1" applyFont="1" applyFill="1" applyBorder="1" applyAlignment="1">
      <alignment horizontal="right"/>
    </xf>
    <xf numFmtId="165" fontId="7" fillId="0" borderId="0" xfId="0" applyNumberFormat="1" applyFont="1" applyFill="1" applyBorder="1" applyAlignment="1">
      <alignment horizontal="right" wrapText="1"/>
    </xf>
    <xf numFmtId="0" fontId="7" fillId="0" borderId="15" xfId="0" applyFont="1" applyFill="1" applyBorder="1" applyAlignment="1">
      <alignment horizontal="right" vertical="center" wrapText="1"/>
    </xf>
    <xf numFmtId="164" fontId="7" fillId="0" borderId="15" xfId="0" applyNumberFormat="1" applyFont="1" applyFill="1" applyBorder="1" applyAlignment="1">
      <alignment horizontal="right" vertical="center" wrapText="1"/>
    </xf>
    <xf numFmtId="165" fontId="7" fillId="0" borderId="15" xfId="0" applyNumberFormat="1" applyFont="1" applyFill="1" applyBorder="1" applyAlignment="1">
      <alignment horizontal="right" wrapText="1"/>
    </xf>
    <xf numFmtId="165" fontId="7" fillId="0" borderId="15" xfId="0" applyNumberFormat="1" applyFont="1" applyFill="1" applyBorder="1" applyAlignment="1">
      <alignment horizontal="right"/>
    </xf>
    <xf numFmtId="0" fontId="6" fillId="0" borderId="6" xfId="0" applyFont="1" applyFill="1" applyBorder="1" applyAlignment="1">
      <alignment horizontal="right" vertical="center"/>
    </xf>
    <xf numFmtId="0" fontId="7" fillId="0" borderId="14" xfId="0" applyFont="1" applyFill="1" applyBorder="1" applyAlignment="1">
      <alignment horizontal="right" vertical="center" wrapText="1"/>
    </xf>
    <xf numFmtId="0" fontId="6" fillId="0" borderId="0" xfId="0" applyFont="1" applyBorder="1" applyAlignment="1">
      <alignment horizontal="left" vertical="top" wrapText="1"/>
    </xf>
    <xf numFmtId="164" fontId="6" fillId="0" borderId="15" xfId="0" applyNumberFormat="1" applyFont="1" applyFill="1" applyBorder="1" applyAlignment="1">
      <alignment horizontal="right" vertical="center"/>
    </xf>
    <xf numFmtId="0" fontId="6" fillId="0" borderId="14" xfId="0" applyFont="1" applyFill="1" applyBorder="1" applyAlignment="1">
      <alignment horizontal="right" vertical="center"/>
    </xf>
    <xf numFmtId="0" fontId="6" fillId="0" borderId="15" xfId="0" applyFont="1" applyFill="1" applyBorder="1" applyAlignment="1">
      <alignment horizontal="right" vertical="center"/>
    </xf>
    <xf numFmtId="0" fontId="7" fillId="0" borderId="17" xfId="0" applyFont="1" applyBorder="1"/>
    <xf numFmtId="0" fontId="17" fillId="0" borderId="0" xfId="2" quotePrefix="1"/>
    <xf numFmtId="0" fontId="18" fillId="0" borderId="0" xfId="0" applyFont="1"/>
    <xf numFmtId="0" fontId="7" fillId="0" borderId="4" xfId="0" applyFont="1" applyBorder="1" applyAlignment="1">
      <alignment horizontal="right"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7" fillId="3" borderId="17"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 xfId="0" applyFont="1" applyFill="1" applyBorder="1" applyAlignment="1">
      <alignment horizontal="center" wrapText="1"/>
    </xf>
    <xf numFmtId="0" fontId="7" fillId="3" borderId="3" xfId="0" applyFont="1" applyFill="1" applyBorder="1" applyAlignment="1">
      <alignment horizontal="center" wrapText="1"/>
    </xf>
    <xf numFmtId="0" fontId="7" fillId="3" borderId="18" xfId="0" applyFont="1" applyFill="1" applyBorder="1" applyAlignment="1">
      <alignment horizontal="center" wrapText="1"/>
    </xf>
    <xf numFmtId="0" fontId="7" fillId="3" borderId="16" xfId="0" applyFont="1" applyFill="1" applyBorder="1" applyAlignment="1">
      <alignment horizontal="center" wrapText="1"/>
    </xf>
    <xf numFmtId="0" fontId="7" fillId="3" borderId="17" xfId="0" applyFont="1" applyFill="1" applyBorder="1" applyAlignment="1">
      <alignment horizontal="center" wrapText="1"/>
    </xf>
    <xf numFmtId="0" fontId="7" fillId="3" borderId="21" xfId="0" applyFont="1" applyFill="1" applyBorder="1" applyAlignment="1">
      <alignment horizontal="center" wrapText="1"/>
    </xf>
    <xf numFmtId="0" fontId="7" fillId="3" borderId="22" xfId="0" applyFont="1" applyFill="1" applyBorder="1" applyAlignment="1">
      <alignment horizontal="center" wrapText="1"/>
    </xf>
    <xf numFmtId="0" fontId="6" fillId="0" borderId="10"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Border="1" applyAlignment="1">
      <alignment horizontal="left" vertical="top"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9" borderId="13" xfId="0" applyFont="1" applyFill="1" applyBorder="1" applyAlignment="1">
      <alignment horizontal="lef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6" fillId="0" borderId="17" xfId="0" applyFont="1" applyFill="1" applyBorder="1" applyAlignment="1">
      <alignment horizontal="center"/>
    </xf>
    <xf numFmtId="0" fontId="6" fillId="0" borderId="21" xfId="0" applyFont="1" applyFill="1" applyBorder="1" applyAlignment="1">
      <alignment horizontal="center"/>
    </xf>
    <xf numFmtId="0" fontId="6" fillId="0" borderId="17" xfId="0" applyFont="1" applyBorder="1" applyAlignment="1">
      <alignment horizontal="center"/>
    </xf>
    <xf numFmtId="0" fontId="6" fillId="0" borderId="21" xfId="0" applyFont="1" applyBorder="1" applyAlignment="1">
      <alignment horizontal="center"/>
    </xf>
    <xf numFmtId="0" fontId="7" fillId="0" borderId="3" xfId="0" applyFont="1" applyBorder="1" applyAlignment="1">
      <alignment horizontal="center" wrapText="1"/>
    </xf>
    <xf numFmtId="0" fontId="7" fillId="0" borderId="1" xfId="0" applyFont="1" applyBorder="1" applyAlignment="1">
      <alignment horizont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2" xfId="0" applyFont="1" applyBorder="1" applyAlignment="1">
      <alignment horizontal="right" wrapText="1"/>
    </xf>
    <xf numFmtId="0" fontId="7" fillId="0" borderId="3" xfId="0" applyFont="1" applyBorder="1" applyAlignment="1">
      <alignment horizontal="right" wrapText="1"/>
    </xf>
    <xf numFmtId="0" fontId="7" fillId="3" borderId="17"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0" borderId="2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3" xfId="0" applyFont="1" applyBorder="1" applyAlignment="1">
      <alignment horizontal="center" wrapText="1"/>
    </xf>
    <xf numFmtId="0" fontId="7" fillId="0" borderId="0" xfId="0" applyFont="1" applyBorder="1" applyAlignment="1">
      <alignment horizontal="right" vertical="top" wrapText="1"/>
    </xf>
    <xf numFmtId="0" fontId="7" fillId="0" borderId="0" xfId="0" applyFont="1" applyBorder="1" applyAlignment="1">
      <alignment horizontal="right" vertical="top"/>
    </xf>
    <xf numFmtId="0" fontId="8" fillId="9" borderId="0" xfId="0" applyFont="1" applyFill="1" applyAlignment="1">
      <alignment horizontal="left" vertical="center"/>
    </xf>
    <xf numFmtId="0" fontId="8" fillId="9" borderId="0" xfId="0" applyFont="1" applyFill="1" applyBorder="1" applyAlignment="1">
      <alignment horizontal="left" vertical="center" wrapText="1"/>
    </xf>
    <xf numFmtId="0" fontId="8" fillId="9" borderId="0" xfId="0" applyFont="1" applyFill="1" applyAlignment="1">
      <alignment horizontal="left" vertical="center" wrapText="1"/>
    </xf>
    <xf numFmtId="0" fontId="7" fillId="0" borderId="0"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9" borderId="1"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3" xfId="0" applyFont="1" applyBorder="1" applyAlignment="1">
      <alignment horizontal="center"/>
    </xf>
    <xf numFmtId="0" fontId="6" fillId="0" borderId="1" xfId="0" applyFont="1" applyBorder="1" applyAlignment="1">
      <alignment horizontal="center"/>
    </xf>
    <xf numFmtId="0" fontId="7" fillId="0" borderId="3" xfId="0" applyFont="1" applyBorder="1" applyAlignment="1">
      <alignment horizontal="right"/>
    </xf>
    <xf numFmtId="0" fontId="7" fillId="0" borderId="1" xfId="0" applyFont="1" applyBorder="1" applyAlignment="1">
      <alignment horizontal="right"/>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minic/AppData/Local/Microsoft/Windows/Temporary%20Internet%20Files/Content.Outlook/HJK6WFNS/Drafts/MCZ_Oil&amp;Gas&amp;CCS_NPV_calculations_13.01.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SNCB Scenario"/>
      <sheetName val="2. Industry Scenario"/>
      <sheetName val="3. Decommissions"/>
      <sheetName val="4a. Future Applications"/>
      <sheetName val="4b. 26th Round Awards"/>
      <sheetName val="5. Calculations - Scenario 1"/>
      <sheetName val="6. Calculations - Scenario 2"/>
    </sheetNames>
    <sheetDataSet>
      <sheetData sheetId="0"/>
      <sheetData sheetId="1">
        <row r="18">
          <cell r="E18">
            <v>2E-3</v>
          </cell>
        </row>
        <row r="20">
          <cell r="E20">
            <v>3.8000000000000006E-2</v>
          </cell>
        </row>
        <row r="21">
          <cell r="E21">
            <v>8.0000000000000002E-3</v>
          </cell>
        </row>
        <row r="22">
          <cell r="E22">
            <v>3.2000000000000001E-2</v>
          </cell>
        </row>
        <row r="23">
          <cell r="E23">
            <v>0.01</v>
          </cell>
        </row>
        <row r="24">
          <cell r="E24">
            <v>2E-3</v>
          </cell>
        </row>
      </sheetData>
      <sheetData sheetId="2"/>
      <sheetData sheetId="3">
        <row r="5">
          <cell r="K5">
            <v>1</v>
          </cell>
          <cell r="L5">
            <v>2</v>
          </cell>
          <cell r="M5">
            <v>3</v>
          </cell>
          <cell r="N5">
            <v>4</v>
          </cell>
          <cell r="O5">
            <v>5</v>
          </cell>
          <cell r="P5">
            <v>6</v>
          </cell>
          <cell r="Q5">
            <v>7</v>
          </cell>
          <cell r="R5">
            <v>8</v>
          </cell>
          <cell r="S5">
            <v>9</v>
          </cell>
          <cell r="T5">
            <v>10</v>
          </cell>
          <cell r="U5">
            <v>11</v>
          </cell>
          <cell r="V5">
            <v>12</v>
          </cell>
          <cell r="W5">
            <v>13</v>
          </cell>
          <cell r="X5">
            <v>14</v>
          </cell>
          <cell r="Y5">
            <v>15</v>
          </cell>
          <cell r="Z5">
            <v>16</v>
          </cell>
          <cell r="AA5">
            <v>17</v>
          </cell>
          <cell r="AB5">
            <v>18</v>
          </cell>
          <cell r="AC5">
            <v>19</v>
          </cell>
          <cell r="AD5">
            <v>20</v>
          </cell>
        </row>
        <row r="428">
          <cell r="T428">
            <v>1</v>
          </cell>
        </row>
        <row r="438">
          <cell r="T438">
            <v>1</v>
          </cell>
        </row>
        <row r="442">
          <cell r="K442">
            <v>0</v>
          </cell>
          <cell r="L442">
            <v>0</v>
          </cell>
          <cell r="M442">
            <v>0</v>
          </cell>
          <cell r="N442">
            <v>0</v>
          </cell>
          <cell r="O442">
            <v>0</v>
          </cell>
          <cell r="P442">
            <v>0</v>
          </cell>
          <cell r="Q442">
            <v>0</v>
          </cell>
          <cell r="R442">
            <v>0</v>
          </cell>
          <cell r="S442">
            <v>0</v>
          </cell>
          <cell r="T442">
            <v>434</v>
          </cell>
          <cell r="U442">
            <v>0</v>
          </cell>
          <cell r="V442">
            <v>0</v>
          </cell>
          <cell r="W442">
            <v>0</v>
          </cell>
          <cell r="X442">
            <v>0</v>
          </cell>
          <cell r="Y442">
            <v>0</v>
          </cell>
          <cell r="Z442">
            <v>0</v>
          </cell>
          <cell r="AA442">
            <v>0</v>
          </cell>
          <cell r="AB442">
            <v>0</v>
          </cell>
          <cell r="AC442">
            <v>0</v>
          </cell>
          <cell r="AD442">
            <v>0</v>
          </cell>
        </row>
        <row r="443">
          <cell r="K443">
            <v>0</v>
          </cell>
          <cell r="L443">
            <v>0</v>
          </cell>
          <cell r="M443">
            <v>0</v>
          </cell>
          <cell r="N443">
            <v>0</v>
          </cell>
          <cell r="O443">
            <v>0</v>
          </cell>
          <cell r="P443">
            <v>0</v>
          </cell>
          <cell r="Q443">
            <v>0</v>
          </cell>
          <cell r="R443">
            <v>0</v>
          </cell>
          <cell r="S443">
            <v>0</v>
          </cell>
          <cell r="T443">
            <v>34</v>
          </cell>
          <cell r="U443">
            <v>0</v>
          </cell>
          <cell r="V443">
            <v>0</v>
          </cell>
          <cell r="W443">
            <v>0</v>
          </cell>
          <cell r="X443">
            <v>0</v>
          </cell>
          <cell r="Y443">
            <v>0</v>
          </cell>
          <cell r="Z443">
            <v>0</v>
          </cell>
          <cell r="AA443">
            <v>0</v>
          </cell>
          <cell r="AB443">
            <v>0</v>
          </cell>
          <cell r="AC443">
            <v>0</v>
          </cell>
          <cell r="AD443">
            <v>0</v>
          </cell>
        </row>
        <row r="444">
          <cell r="K444">
            <v>0</v>
          </cell>
          <cell r="L444">
            <v>0</v>
          </cell>
          <cell r="M444">
            <v>0</v>
          </cell>
          <cell r="N444">
            <v>0</v>
          </cell>
          <cell r="O444">
            <v>0</v>
          </cell>
          <cell r="P444">
            <v>0</v>
          </cell>
          <cell r="Q444">
            <v>0</v>
          </cell>
          <cell r="R444">
            <v>0</v>
          </cell>
          <cell r="S444">
            <v>0</v>
          </cell>
          <cell r="T444">
            <v>389</v>
          </cell>
          <cell r="U444">
            <v>0</v>
          </cell>
          <cell r="V444">
            <v>0</v>
          </cell>
          <cell r="W444">
            <v>0</v>
          </cell>
          <cell r="X444">
            <v>0</v>
          </cell>
          <cell r="Y444">
            <v>0</v>
          </cell>
          <cell r="Z444">
            <v>0</v>
          </cell>
          <cell r="AA444">
            <v>0</v>
          </cell>
          <cell r="AB444">
            <v>0</v>
          </cell>
          <cell r="AC444">
            <v>0</v>
          </cell>
          <cell r="AD444">
            <v>0</v>
          </cell>
        </row>
        <row r="445">
          <cell r="K445">
            <v>0</v>
          </cell>
          <cell r="L445">
            <v>0</v>
          </cell>
          <cell r="M445">
            <v>0</v>
          </cell>
          <cell r="N445">
            <v>0</v>
          </cell>
          <cell r="O445">
            <v>0</v>
          </cell>
          <cell r="P445">
            <v>0</v>
          </cell>
          <cell r="Q445">
            <v>0</v>
          </cell>
          <cell r="R445">
            <v>0</v>
          </cell>
          <cell r="S445">
            <v>0</v>
          </cell>
          <cell r="T445">
            <v>5</v>
          </cell>
          <cell r="U445">
            <v>0</v>
          </cell>
          <cell r="V445">
            <v>0</v>
          </cell>
          <cell r="W445">
            <v>0</v>
          </cell>
          <cell r="X445">
            <v>0</v>
          </cell>
          <cell r="Y445">
            <v>0</v>
          </cell>
          <cell r="Z445">
            <v>0</v>
          </cell>
          <cell r="AA445">
            <v>0</v>
          </cell>
          <cell r="AB445">
            <v>0</v>
          </cell>
          <cell r="AC445">
            <v>0</v>
          </cell>
          <cell r="AD445">
            <v>0</v>
          </cell>
        </row>
        <row r="446">
          <cell r="K446">
            <v>0</v>
          </cell>
          <cell r="L446">
            <v>0</v>
          </cell>
          <cell r="M446">
            <v>0</v>
          </cell>
          <cell r="N446">
            <v>0</v>
          </cell>
          <cell r="O446">
            <v>0</v>
          </cell>
          <cell r="P446">
            <v>0</v>
          </cell>
          <cell r="Q446">
            <v>0</v>
          </cell>
          <cell r="R446">
            <v>0</v>
          </cell>
          <cell r="S446">
            <v>0</v>
          </cell>
          <cell r="T446">
            <v>6</v>
          </cell>
          <cell r="U446">
            <v>0</v>
          </cell>
          <cell r="V446">
            <v>0</v>
          </cell>
          <cell r="W446">
            <v>0</v>
          </cell>
          <cell r="X446">
            <v>0</v>
          </cell>
          <cell r="Y446">
            <v>0</v>
          </cell>
          <cell r="Z446">
            <v>0</v>
          </cell>
          <cell r="AA446">
            <v>0</v>
          </cell>
          <cell r="AB446">
            <v>0</v>
          </cell>
          <cell r="AC446">
            <v>0</v>
          </cell>
          <cell r="AD446">
            <v>0</v>
          </cell>
        </row>
        <row r="447">
          <cell r="I447">
            <v>8</v>
          </cell>
          <cell r="K447">
            <v>0</v>
          </cell>
          <cell r="L447">
            <v>0</v>
          </cell>
          <cell r="M447">
            <v>0</v>
          </cell>
          <cell r="N447">
            <v>0</v>
          </cell>
          <cell r="O447">
            <v>0</v>
          </cell>
          <cell r="P447">
            <v>0</v>
          </cell>
          <cell r="Q447">
            <v>0</v>
          </cell>
          <cell r="R447">
            <v>0</v>
          </cell>
          <cell r="S447">
            <v>0</v>
          </cell>
          <cell r="T447">
            <v>55</v>
          </cell>
          <cell r="U447">
            <v>0</v>
          </cell>
          <cell r="V447">
            <v>0</v>
          </cell>
          <cell r="W447">
            <v>0</v>
          </cell>
          <cell r="X447">
            <v>0</v>
          </cell>
          <cell r="Y447">
            <v>0</v>
          </cell>
          <cell r="Z447">
            <v>0</v>
          </cell>
          <cell r="AA447">
            <v>0</v>
          </cell>
          <cell r="AB447">
            <v>0</v>
          </cell>
          <cell r="AC447">
            <v>0</v>
          </cell>
          <cell r="AD447">
            <v>0</v>
          </cell>
        </row>
        <row r="448">
          <cell r="I448">
            <v>1</v>
          </cell>
          <cell r="K448">
            <v>0</v>
          </cell>
          <cell r="L448">
            <v>0</v>
          </cell>
          <cell r="M448">
            <v>0</v>
          </cell>
          <cell r="N448">
            <v>0</v>
          </cell>
          <cell r="O448">
            <v>0</v>
          </cell>
          <cell r="P448">
            <v>0</v>
          </cell>
          <cell r="Q448">
            <v>0</v>
          </cell>
          <cell r="R448">
            <v>0</v>
          </cell>
          <cell r="S448">
            <v>0</v>
          </cell>
          <cell r="T448">
            <v>7</v>
          </cell>
          <cell r="U448">
            <v>0</v>
          </cell>
          <cell r="V448">
            <v>0</v>
          </cell>
          <cell r="W448">
            <v>0</v>
          </cell>
          <cell r="X448">
            <v>0</v>
          </cell>
          <cell r="Y448">
            <v>0</v>
          </cell>
          <cell r="Z448">
            <v>0</v>
          </cell>
          <cell r="AA448">
            <v>0</v>
          </cell>
          <cell r="AB448">
            <v>0</v>
          </cell>
          <cell r="AC448">
            <v>0</v>
          </cell>
          <cell r="AD448">
            <v>0</v>
          </cell>
        </row>
        <row r="449">
          <cell r="I449">
            <v>7</v>
          </cell>
          <cell r="K449">
            <v>0</v>
          </cell>
          <cell r="L449">
            <v>0</v>
          </cell>
          <cell r="M449">
            <v>0</v>
          </cell>
          <cell r="N449">
            <v>0</v>
          </cell>
          <cell r="O449">
            <v>0</v>
          </cell>
          <cell r="P449">
            <v>0</v>
          </cell>
          <cell r="Q449">
            <v>0</v>
          </cell>
          <cell r="R449">
            <v>0</v>
          </cell>
          <cell r="S449">
            <v>0</v>
          </cell>
          <cell r="T449">
            <v>46</v>
          </cell>
          <cell r="U449">
            <v>0</v>
          </cell>
          <cell r="V449">
            <v>0</v>
          </cell>
          <cell r="W449">
            <v>0</v>
          </cell>
          <cell r="X449">
            <v>0</v>
          </cell>
          <cell r="Y449">
            <v>0</v>
          </cell>
          <cell r="Z449">
            <v>0</v>
          </cell>
          <cell r="AA449">
            <v>0</v>
          </cell>
          <cell r="AB449">
            <v>0</v>
          </cell>
          <cell r="AC449">
            <v>0</v>
          </cell>
          <cell r="AD449">
            <v>0</v>
          </cell>
        </row>
        <row r="450">
          <cell r="I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row>
        <row r="451">
          <cell r="I451">
            <v>0</v>
          </cell>
          <cell r="K451">
            <v>0</v>
          </cell>
          <cell r="L451">
            <v>0</v>
          </cell>
          <cell r="M451">
            <v>0</v>
          </cell>
          <cell r="N451">
            <v>0</v>
          </cell>
          <cell r="O451">
            <v>0</v>
          </cell>
          <cell r="P451">
            <v>0</v>
          </cell>
          <cell r="Q451">
            <v>0</v>
          </cell>
          <cell r="R451">
            <v>0</v>
          </cell>
          <cell r="S451">
            <v>0</v>
          </cell>
          <cell r="T451">
            <v>2</v>
          </cell>
          <cell r="U451">
            <v>0</v>
          </cell>
          <cell r="V451">
            <v>0</v>
          </cell>
          <cell r="W451">
            <v>0</v>
          </cell>
          <cell r="X451">
            <v>0</v>
          </cell>
          <cell r="Y451">
            <v>0</v>
          </cell>
          <cell r="Z451">
            <v>0</v>
          </cell>
          <cell r="AA451">
            <v>0</v>
          </cell>
          <cell r="AB451">
            <v>0</v>
          </cell>
          <cell r="AC451">
            <v>0</v>
          </cell>
          <cell r="AD451">
            <v>0</v>
          </cell>
        </row>
        <row r="452">
          <cell r="I452">
            <v>17</v>
          </cell>
          <cell r="K452">
            <v>0</v>
          </cell>
          <cell r="L452">
            <v>0</v>
          </cell>
          <cell r="M452">
            <v>0</v>
          </cell>
          <cell r="N452">
            <v>0</v>
          </cell>
          <cell r="O452">
            <v>0</v>
          </cell>
          <cell r="P452">
            <v>0</v>
          </cell>
          <cell r="Q452">
            <v>0</v>
          </cell>
          <cell r="R452">
            <v>0</v>
          </cell>
          <cell r="S452">
            <v>0</v>
          </cell>
          <cell r="T452">
            <v>379</v>
          </cell>
          <cell r="U452">
            <v>0</v>
          </cell>
          <cell r="V452">
            <v>0</v>
          </cell>
          <cell r="W452">
            <v>0</v>
          </cell>
          <cell r="X452">
            <v>0</v>
          </cell>
          <cell r="Y452">
            <v>0</v>
          </cell>
          <cell r="Z452">
            <v>0</v>
          </cell>
          <cell r="AA452">
            <v>0</v>
          </cell>
          <cell r="AB452">
            <v>0</v>
          </cell>
          <cell r="AC452">
            <v>0</v>
          </cell>
          <cell r="AD452">
            <v>0</v>
          </cell>
        </row>
        <row r="453">
          <cell r="I453">
            <v>2</v>
          </cell>
          <cell r="K453">
            <v>0</v>
          </cell>
        </row>
        <row r="454">
          <cell r="I454">
            <v>7</v>
          </cell>
          <cell r="K454">
            <v>0</v>
          </cell>
          <cell r="L454">
            <v>0</v>
          </cell>
          <cell r="M454">
            <v>0</v>
          </cell>
          <cell r="N454">
            <v>0</v>
          </cell>
          <cell r="O454">
            <v>0</v>
          </cell>
          <cell r="P454">
            <v>0</v>
          </cell>
          <cell r="Q454">
            <v>0</v>
          </cell>
          <cell r="R454">
            <v>0</v>
          </cell>
          <cell r="S454">
            <v>0</v>
          </cell>
          <cell r="T454">
            <v>343</v>
          </cell>
          <cell r="U454">
            <v>0</v>
          </cell>
          <cell r="V454">
            <v>0</v>
          </cell>
          <cell r="W454">
            <v>0</v>
          </cell>
          <cell r="X454">
            <v>0</v>
          </cell>
          <cell r="Y454">
            <v>0</v>
          </cell>
          <cell r="Z454">
            <v>0</v>
          </cell>
          <cell r="AA454">
            <v>0</v>
          </cell>
          <cell r="AB454">
            <v>0</v>
          </cell>
          <cell r="AC454">
            <v>0</v>
          </cell>
          <cell r="AD454">
            <v>0</v>
          </cell>
        </row>
        <row r="455">
          <cell r="I455">
            <v>0</v>
          </cell>
          <cell r="K455">
            <v>0</v>
          </cell>
          <cell r="L455">
            <v>0</v>
          </cell>
          <cell r="M455">
            <v>0</v>
          </cell>
          <cell r="N455">
            <v>0</v>
          </cell>
          <cell r="O455">
            <v>0</v>
          </cell>
          <cell r="P455">
            <v>0</v>
          </cell>
          <cell r="Q455">
            <v>0</v>
          </cell>
          <cell r="R455">
            <v>0</v>
          </cell>
          <cell r="S455">
            <v>0</v>
          </cell>
          <cell r="T455">
            <v>5</v>
          </cell>
          <cell r="U455">
            <v>0</v>
          </cell>
          <cell r="V455">
            <v>0</v>
          </cell>
          <cell r="W455">
            <v>0</v>
          </cell>
          <cell r="X455">
            <v>0</v>
          </cell>
          <cell r="Y455">
            <v>0</v>
          </cell>
          <cell r="Z455">
            <v>0</v>
          </cell>
          <cell r="AA455">
            <v>0</v>
          </cell>
          <cell r="AB455">
            <v>0</v>
          </cell>
          <cell r="AC455">
            <v>0</v>
          </cell>
          <cell r="AD455">
            <v>0</v>
          </cell>
        </row>
        <row r="456">
          <cell r="I456">
            <v>0</v>
          </cell>
          <cell r="K456">
            <v>0</v>
          </cell>
          <cell r="L456">
            <v>0</v>
          </cell>
          <cell r="M456">
            <v>0</v>
          </cell>
          <cell r="N456">
            <v>0</v>
          </cell>
          <cell r="O456">
            <v>0</v>
          </cell>
          <cell r="P456">
            <v>0</v>
          </cell>
          <cell r="Q456">
            <v>0</v>
          </cell>
          <cell r="R456">
            <v>0</v>
          </cell>
          <cell r="S456">
            <v>0</v>
          </cell>
          <cell r="T456">
            <v>4</v>
          </cell>
          <cell r="U456">
            <v>0</v>
          </cell>
          <cell r="V456">
            <v>0</v>
          </cell>
          <cell r="W456">
            <v>0</v>
          </cell>
          <cell r="X456">
            <v>0</v>
          </cell>
          <cell r="Y456">
            <v>0</v>
          </cell>
          <cell r="Z456">
            <v>0</v>
          </cell>
          <cell r="AA456">
            <v>0</v>
          </cell>
          <cell r="AB456">
            <v>0</v>
          </cell>
          <cell r="AC456">
            <v>0</v>
          </cell>
          <cell r="AD456">
            <v>0</v>
          </cell>
        </row>
        <row r="457">
          <cell r="K457">
            <v>0</v>
          </cell>
          <cell r="L457">
            <v>0</v>
          </cell>
          <cell r="M457">
            <v>0</v>
          </cell>
          <cell r="N457">
            <v>5</v>
          </cell>
          <cell r="O457">
            <v>0</v>
          </cell>
          <cell r="P457">
            <v>0</v>
          </cell>
          <cell r="Q457">
            <v>0</v>
          </cell>
          <cell r="R457">
            <v>5</v>
          </cell>
          <cell r="S457">
            <v>0</v>
          </cell>
          <cell r="T457">
            <v>0</v>
          </cell>
          <cell r="U457">
            <v>0</v>
          </cell>
          <cell r="V457">
            <v>5</v>
          </cell>
          <cell r="W457">
            <v>0</v>
          </cell>
          <cell r="X457">
            <v>0</v>
          </cell>
          <cell r="Y457">
            <v>0</v>
          </cell>
          <cell r="Z457">
            <v>5</v>
          </cell>
          <cell r="AA457">
            <v>0</v>
          </cell>
          <cell r="AB457">
            <v>0</v>
          </cell>
          <cell r="AC457">
            <v>0</v>
          </cell>
          <cell r="AD457">
            <v>0</v>
          </cell>
        </row>
        <row r="458">
          <cell r="K458">
            <v>0</v>
          </cell>
          <cell r="L458">
            <v>0</v>
          </cell>
          <cell r="M458">
            <v>0</v>
          </cell>
          <cell r="N458">
            <v>2</v>
          </cell>
          <cell r="O458">
            <v>0</v>
          </cell>
          <cell r="P458">
            <v>0</v>
          </cell>
          <cell r="Q458">
            <v>0</v>
          </cell>
          <cell r="R458">
            <v>2</v>
          </cell>
          <cell r="S458">
            <v>0</v>
          </cell>
          <cell r="T458">
            <v>0</v>
          </cell>
          <cell r="U458">
            <v>0</v>
          </cell>
          <cell r="V458">
            <v>2</v>
          </cell>
          <cell r="W458">
            <v>0</v>
          </cell>
          <cell r="X458">
            <v>0</v>
          </cell>
          <cell r="Y458">
            <v>0</v>
          </cell>
          <cell r="Z458">
            <v>2</v>
          </cell>
          <cell r="AA458">
            <v>0</v>
          </cell>
          <cell r="AB458">
            <v>0</v>
          </cell>
          <cell r="AC458">
            <v>0</v>
          </cell>
          <cell r="AD458">
            <v>0</v>
          </cell>
        </row>
        <row r="459">
          <cell r="K459">
            <v>0</v>
          </cell>
          <cell r="L459">
            <v>0</v>
          </cell>
          <cell r="M459">
            <v>0</v>
          </cell>
          <cell r="N459">
            <v>3</v>
          </cell>
          <cell r="O459">
            <v>0</v>
          </cell>
          <cell r="P459">
            <v>0</v>
          </cell>
          <cell r="Q459">
            <v>0</v>
          </cell>
          <cell r="R459">
            <v>3</v>
          </cell>
          <cell r="S459">
            <v>0</v>
          </cell>
          <cell r="T459">
            <v>0</v>
          </cell>
          <cell r="U459">
            <v>0</v>
          </cell>
          <cell r="V459">
            <v>3</v>
          </cell>
          <cell r="W459">
            <v>0</v>
          </cell>
          <cell r="X459">
            <v>0</v>
          </cell>
          <cell r="Y459">
            <v>0</v>
          </cell>
          <cell r="Z459">
            <v>3</v>
          </cell>
          <cell r="AA459">
            <v>0</v>
          </cell>
          <cell r="AB459">
            <v>0</v>
          </cell>
          <cell r="AC459">
            <v>0</v>
          </cell>
          <cell r="AD459">
            <v>0</v>
          </cell>
        </row>
        <row r="460">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row>
        <row r="461">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row>
        <row r="462">
          <cell r="K462">
            <v>0</v>
          </cell>
          <cell r="L462">
            <v>0</v>
          </cell>
          <cell r="M462">
            <v>0</v>
          </cell>
          <cell r="N462">
            <v>0</v>
          </cell>
          <cell r="O462">
            <v>21.875</v>
          </cell>
          <cell r="P462">
            <v>0</v>
          </cell>
          <cell r="Q462">
            <v>0</v>
          </cell>
          <cell r="R462">
            <v>0</v>
          </cell>
          <cell r="S462">
            <v>0</v>
          </cell>
          <cell r="T462">
            <v>21.875</v>
          </cell>
          <cell r="U462">
            <v>0</v>
          </cell>
          <cell r="V462">
            <v>0</v>
          </cell>
          <cell r="W462">
            <v>0</v>
          </cell>
          <cell r="X462">
            <v>0</v>
          </cell>
          <cell r="Y462">
            <v>21.875</v>
          </cell>
          <cell r="Z462">
            <v>0</v>
          </cell>
          <cell r="AA462">
            <v>0</v>
          </cell>
          <cell r="AB462">
            <v>0</v>
          </cell>
          <cell r="AC462">
            <v>0</v>
          </cell>
          <cell r="AD462">
            <v>21.875</v>
          </cell>
        </row>
        <row r="463">
          <cell r="I463">
            <v>0</v>
          </cell>
        </row>
        <row r="464">
          <cell r="I464">
            <v>8</v>
          </cell>
          <cell r="K464">
            <v>0</v>
          </cell>
          <cell r="L464">
            <v>0</v>
          </cell>
          <cell r="M464">
            <v>0</v>
          </cell>
          <cell r="N464">
            <v>0</v>
          </cell>
          <cell r="O464">
            <v>20.375</v>
          </cell>
          <cell r="P464">
            <v>0</v>
          </cell>
          <cell r="Q464">
            <v>0</v>
          </cell>
          <cell r="R464">
            <v>0</v>
          </cell>
          <cell r="S464">
            <v>0</v>
          </cell>
          <cell r="T464">
            <v>20.375</v>
          </cell>
          <cell r="U464">
            <v>0</v>
          </cell>
          <cell r="V464">
            <v>0</v>
          </cell>
          <cell r="W464">
            <v>0</v>
          </cell>
          <cell r="X464">
            <v>0</v>
          </cell>
          <cell r="Y464">
            <v>20.375</v>
          </cell>
          <cell r="Z464">
            <v>0</v>
          </cell>
          <cell r="AA464">
            <v>0</v>
          </cell>
          <cell r="AB464">
            <v>0</v>
          </cell>
          <cell r="AC464">
            <v>0</v>
          </cell>
          <cell r="AD464">
            <v>20.375</v>
          </cell>
        </row>
        <row r="465">
          <cell r="I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row>
        <row r="466">
          <cell r="I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M15"/>
  <sheetViews>
    <sheetView tabSelected="1" workbookViewId="0">
      <selection activeCell="H3" sqref="H3"/>
    </sheetView>
  </sheetViews>
  <sheetFormatPr defaultRowHeight="15"/>
  <sheetData>
    <row r="1" spans="1:13" ht="18">
      <c r="A1" s="21" t="s">
        <v>1187</v>
      </c>
      <c r="B1" s="21"/>
      <c r="C1" s="21"/>
      <c r="D1" s="21"/>
      <c r="E1" s="21"/>
      <c r="F1" s="21"/>
      <c r="G1" s="21"/>
      <c r="H1" s="21"/>
      <c r="I1" s="21"/>
      <c r="J1" s="21"/>
      <c r="K1" s="21"/>
      <c r="L1" s="21"/>
      <c r="M1" s="21"/>
    </row>
    <row r="2" spans="1:13">
      <c r="A2" s="2" t="s">
        <v>1188</v>
      </c>
    </row>
    <row r="4" spans="1:13" ht="15.75">
      <c r="A4" s="191" t="s">
        <v>1180</v>
      </c>
    </row>
    <row r="5" spans="1:13">
      <c r="A5" s="190" t="s">
        <v>1169</v>
      </c>
    </row>
    <row r="6" spans="1:13">
      <c r="A6" s="190" t="s">
        <v>1170</v>
      </c>
    </row>
    <row r="7" spans="1:13">
      <c r="A7" s="190" t="s">
        <v>1171</v>
      </c>
    </row>
    <row r="8" spans="1:13">
      <c r="A8" s="190" t="s">
        <v>1172</v>
      </c>
    </row>
    <row r="9" spans="1:13">
      <c r="A9" s="190" t="s">
        <v>1173</v>
      </c>
    </row>
    <row r="10" spans="1:13">
      <c r="A10" s="190" t="s">
        <v>1174</v>
      </c>
    </row>
    <row r="11" spans="1:13">
      <c r="A11" s="190" t="s">
        <v>1175</v>
      </c>
    </row>
    <row r="12" spans="1:13">
      <c r="A12" s="190" t="s">
        <v>1176</v>
      </c>
    </row>
    <row r="13" spans="1:13">
      <c r="A13" s="190" t="s">
        <v>1177</v>
      </c>
    </row>
    <row r="14" spans="1:13">
      <c r="A14" s="190" t="s">
        <v>1178</v>
      </c>
    </row>
    <row r="15" spans="1:13">
      <c r="A15" s="190" t="s">
        <v>1179</v>
      </c>
    </row>
  </sheetData>
  <sheetProtection password="8725" sheet="1" objects="1" scenarios="1"/>
  <hyperlinks>
    <hyperlink ref="A5" location="'1. IA Scenario'!A1" display="'1. IA Scenario'!A1"/>
    <hyperlink ref="A6" location="'2. Decommissions'!A1" display="'2. Decommissions'!A1"/>
    <hyperlink ref="A7" location="'3. Future Applications'!A1" display="'3. Future Applications'!A1"/>
    <hyperlink ref="A8" location="'4. 26th Round Awards'!A1" display="'4. 26th Round Awards'!A1"/>
    <hyperlink ref="A9" location="'5. Best estimate'!A1" display="'5. Best estimate'!A1"/>
    <hyperlink ref="A10" location="'6. Future Applications - Sens.'!A1" display="'6. Future Applications - Sens.'!A1"/>
    <hyperlink ref="A11" location="'7. High estimate'!A1" display="'7. High estimate'!A1"/>
    <hyperlink ref="A12" location="'8. Low estimate'!A1" display="'8. Low estimate'!A1"/>
    <hyperlink ref="A13" location="'9. 27th Round'!A1" display="'9. 27th Round'!A1"/>
    <hyperlink ref="A14" location="'10. Industry Assumptions'!A1" display="'10. Industry Assumptions'!A1"/>
    <hyperlink ref="A15" location="'11. Industry Assessment'!A1" display="'11. Industry Assessment'!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C127"/>
  <sheetViews>
    <sheetView zoomScale="80" zoomScaleNormal="80" workbookViewId="0">
      <selection activeCell="L27" sqref="L27"/>
    </sheetView>
  </sheetViews>
  <sheetFormatPr defaultRowHeight="12.75"/>
  <cols>
    <col min="1" max="1" width="16.140625" style="62" customWidth="1"/>
    <col min="2" max="16384" width="9.140625" style="2"/>
  </cols>
  <sheetData>
    <row r="1" spans="1:1" s="151" customFormat="1" ht="18">
      <c r="A1" s="150" t="s">
        <v>1087</v>
      </c>
    </row>
    <row r="3" spans="1:1">
      <c r="A3" s="62" t="s">
        <v>964</v>
      </c>
    </row>
    <row r="4" spans="1:1">
      <c r="A4" s="62" t="s">
        <v>965</v>
      </c>
    </row>
    <row r="5" spans="1:1">
      <c r="A5" s="62" t="s">
        <v>966</v>
      </c>
    </row>
    <row r="6" spans="1:1">
      <c r="A6" s="62" t="s">
        <v>967</v>
      </c>
    </row>
    <row r="7" spans="1:1">
      <c r="A7" s="62" t="s">
        <v>968</v>
      </c>
    </row>
    <row r="8" spans="1:1">
      <c r="A8" s="62" t="s">
        <v>969</v>
      </c>
    </row>
    <row r="9" spans="1:1">
      <c r="A9" s="62" t="s">
        <v>970</v>
      </c>
    </row>
    <row r="10" spans="1:1">
      <c r="A10" s="62" t="s">
        <v>971</v>
      </c>
    </row>
    <row r="11" spans="1:1">
      <c r="A11" s="62" t="s">
        <v>972</v>
      </c>
    </row>
    <row r="12" spans="1:1">
      <c r="A12" s="62" t="s">
        <v>973</v>
      </c>
    </row>
    <row r="13" spans="1:1">
      <c r="A13" s="62" t="s">
        <v>974</v>
      </c>
    </row>
    <row r="14" spans="1:1">
      <c r="A14" s="62" t="s">
        <v>975</v>
      </c>
    </row>
    <row r="15" spans="1:1">
      <c r="A15" s="62" t="s">
        <v>976</v>
      </c>
    </row>
    <row r="16" spans="1:1">
      <c r="A16" s="62" t="s">
        <v>977</v>
      </c>
    </row>
    <row r="17" spans="1:1">
      <c r="A17" s="62" t="s">
        <v>978</v>
      </c>
    </row>
    <row r="18" spans="1:1">
      <c r="A18" s="62" t="s">
        <v>979</v>
      </c>
    </row>
    <row r="19" spans="1:1">
      <c r="A19" s="62" t="s">
        <v>980</v>
      </c>
    </row>
    <row r="20" spans="1:1">
      <c r="A20" s="62" t="s">
        <v>981</v>
      </c>
    </row>
    <row r="21" spans="1:1">
      <c r="A21" s="62" t="s">
        <v>982</v>
      </c>
    </row>
    <row r="22" spans="1:1">
      <c r="A22" s="62" t="s">
        <v>983</v>
      </c>
    </row>
    <row r="23" spans="1:1">
      <c r="A23" s="62" t="s">
        <v>984</v>
      </c>
    </row>
    <row r="24" spans="1:1">
      <c r="A24" s="62" t="s">
        <v>985</v>
      </c>
    </row>
    <row r="25" spans="1:1">
      <c r="A25" s="62" t="s">
        <v>986</v>
      </c>
    </row>
    <row r="26" spans="1:1">
      <c r="A26" s="62" t="s">
        <v>987</v>
      </c>
    </row>
    <row r="27" spans="1:1">
      <c r="A27" s="62" t="s">
        <v>988</v>
      </c>
    </row>
    <row r="28" spans="1:1">
      <c r="A28" s="62" t="s">
        <v>989</v>
      </c>
    </row>
    <row r="29" spans="1:1">
      <c r="A29" s="62" t="s">
        <v>990</v>
      </c>
    </row>
    <row r="30" spans="1:1">
      <c r="A30" s="62" t="s">
        <v>991</v>
      </c>
    </row>
    <row r="31" spans="1:1">
      <c r="A31" s="62" t="s">
        <v>992</v>
      </c>
    </row>
    <row r="32" spans="1:1">
      <c r="A32" s="62" t="s">
        <v>993</v>
      </c>
    </row>
    <row r="33" spans="1:1">
      <c r="A33" s="62" t="s">
        <v>994</v>
      </c>
    </row>
    <row r="34" spans="1:1">
      <c r="A34" s="62" t="s">
        <v>995</v>
      </c>
    </row>
    <row r="35" spans="1:1">
      <c r="A35" s="62" t="s">
        <v>996</v>
      </c>
    </row>
    <row r="36" spans="1:1">
      <c r="A36" s="62" t="s">
        <v>997</v>
      </c>
    </row>
    <row r="37" spans="1:1">
      <c r="A37" s="62" t="s">
        <v>998</v>
      </c>
    </row>
    <row r="38" spans="1:1">
      <c r="A38" s="62" t="s">
        <v>999</v>
      </c>
    </row>
    <row r="39" spans="1:1">
      <c r="A39" s="62" t="s">
        <v>1000</v>
      </c>
    </row>
    <row r="40" spans="1:1">
      <c r="A40" s="62" t="s">
        <v>1001</v>
      </c>
    </row>
    <row r="41" spans="1:1">
      <c r="A41" s="62" t="s">
        <v>1002</v>
      </c>
    </row>
    <row r="42" spans="1:1">
      <c r="A42" s="62" t="s">
        <v>1003</v>
      </c>
    </row>
    <row r="43" spans="1:1">
      <c r="A43" s="62" t="s">
        <v>1004</v>
      </c>
    </row>
    <row r="44" spans="1:1">
      <c r="A44" s="62" t="s">
        <v>1005</v>
      </c>
    </row>
    <row r="45" spans="1:1">
      <c r="A45" s="62" t="s">
        <v>1006</v>
      </c>
    </row>
    <row r="46" spans="1:1">
      <c r="A46" s="62" t="s">
        <v>1007</v>
      </c>
    </row>
    <row r="47" spans="1:1">
      <c r="A47" s="62" t="s">
        <v>1008</v>
      </c>
    </row>
    <row r="48" spans="1:1">
      <c r="A48" s="62" t="s">
        <v>1009</v>
      </c>
    </row>
    <row r="49" spans="1:1">
      <c r="A49" s="62" t="s">
        <v>1010</v>
      </c>
    </row>
    <row r="50" spans="1:1">
      <c r="A50" s="62" t="s">
        <v>1011</v>
      </c>
    </row>
    <row r="51" spans="1:1">
      <c r="A51" s="62" t="s">
        <v>1012</v>
      </c>
    </row>
    <row r="52" spans="1:1">
      <c r="A52" s="62" t="s">
        <v>1013</v>
      </c>
    </row>
    <row r="53" spans="1:1">
      <c r="A53" s="62" t="s">
        <v>1014</v>
      </c>
    </row>
    <row r="54" spans="1:1">
      <c r="A54" s="62" t="s">
        <v>1015</v>
      </c>
    </row>
    <row r="55" spans="1:1">
      <c r="A55" s="62" t="s">
        <v>1016</v>
      </c>
    </row>
    <row r="56" spans="1:1">
      <c r="A56" s="62" t="s">
        <v>1017</v>
      </c>
    </row>
    <row r="57" spans="1:1">
      <c r="A57" s="62" t="s">
        <v>1018</v>
      </c>
    </row>
    <row r="58" spans="1:1">
      <c r="A58" s="62" t="s">
        <v>1019</v>
      </c>
    </row>
    <row r="59" spans="1:1">
      <c r="A59" s="62" t="s">
        <v>1020</v>
      </c>
    </row>
    <row r="60" spans="1:1">
      <c r="A60" s="62" t="s">
        <v>1021</v>
      </c>
    </row>
    <row r="61" spans="1:1">
      <c r="A61" s="62" t="s">
        <v>1022</v>
      </c>
    </row>
    <row r="62" spans="1:1">
      <c r="A62" s="62" t="s">
        <v>1023</v>
      </c>
    </row>
    <row r="63" spans="1:1">
      <c r="A63" s="62" t="s">
        <v>1024</v>
      </c>
    </row>
    <row r="64" spans="1:1">
      <c r="A64" s="62" t="s">
        <v>1025</v>
      </c>
    </row>
    <row r="65" spans="1:1">
      <c r="A65" s="62" t="s">
        <v>1026</v>
      </c>
    </row>
    <row r="66" spans="1:1">
      <c r="A66" s="62" t="s">
        <v>1027</v>
      </c>
    </row>
    <row r="67" spans="1:1">
      <c r="A67" s="62" t="s">
        <v>1028</v>
      </c>
    </row>
    <row r="68" spans="1:1">
      <c r="A68" s="62" t="s">
        <v>1029</v>
      </c>
    </row>
    <row r="69" spans="1:1">
      <c r="A69" s="62" t="s">
        <v>1030</v>
      </c>
    </row>
    <row r="70" spans="1:1">
      <c r="A70" s="62" t="s">
        <v>1031</v>
      </c>
    </row>
    <row r="71" spans="1:1">
      <c r="A71" s="62" t="s">
        <v>1032</v>
      </c>
    </row>
    <row r="72" spans="1:1">
      <c r="A72" s="62" t="s">
        <v>1033</v>
      </c>
    </row>
    <row r="73" spans="1:1">
      <c r="A73" s="62" t="s">
        <v>1034</v>
      </c>
    </row>
    <row r="74" spans="1:1">
      <c r="A74" s="62" t="s">
        <v>1035</v>
      </c>
    </row>
    <row r="75" spans="1:1">
      <c r="A75" s="62" t="s">
        <v>1036</v>
      </c>
    </row>
    <row r="76" spans="1:1">
      <c r="A76" s="62" t="s">
        <v>1037</v>
      </c>
    </row>
    <row r="77" spans="1:1">
      <c r="A77" s="62" t="s">
        <v>1038</v>
      </c>
    </row>
    <row r="78" spans="1:1">
      <c r="A78" s="62" t="s">
        <v>1039</v>
      </c>
    </row>
    <row r="79" spans="1:1">
      <c r="A79" s="62" t="s">
        <v>1040</v>
      </c>
    </row>
    <row r="80" spans="1:1">
      <c r="A80" s="62" t="s">
        <v>1041</v>
      </c>
    </row>
    <row r="81" spans="1:1">
      <c r="A81" s="62" t="s">
        <v>1042</v>
      </c>
    </row>
    <row r="82" spans="1:1">
      <c r="A82" s="62" t="s">
        <v>1043</v>
      </c>
    </row>
    <row r="83" spans="1:1">
      <c r="A83" s="62" t="s">
        <v>1044</v>
      </c>
    </row>
    <row r="84" spans="1:1">
      <c r="A84" s="62" t="s">
        <v>1045</v>
      </c>
    </row>
    <row r="85" spans="1:1">
      <c r="A85" s="62" t="s">
        <v>1046</v>
      </c>
    </row>
    <row r="86" spans="1:1">
      <c r="A86" s="62" t="s">
        <v>1047</v>
      </c>
    </row>
    <row r="87" spans="1:1">
      <c r="A87" s="62" t="s">
        <v>1048</v>
      </c>
    </row>
    <row r="88" spans="1:1">
      <c r="A88" s="62" t="s">
        <v>1049</v>
      </c>
    </row>
    <row r="89" spans="1:1">
      <c r="A89" s="62" t="s">
        <v>1050</v>
      </c>
    </row>
    <row r="90" spans="1:1">
      <c r="A90" s="62" t="s">
        <v>1051</v>
      </c>
    </row>
    <row r="91" spans="1:1">
      <c r="A91" s="62" t="s">
        <v>1052</v>
      </c>
    </row>
    <row r="92" spans="1:1">
      <c r="A92" s="62" t="s">
        <v>1053</v>
      </c>
    </row>
    <row r="93" spans="1:1">
      <c r="A93" s="62" t="s">
        <v>1054</v>
      </c>
    </row>
    <row r="94" spans="1:1">
      <c r="A94" s="62" t="s">
        <v>1055</v>
      </c>
    </row>
    <row r="95" spans="1:1">
      <c r="A95" s="62" t="s">
        <v>1056</v>
      </c>
    </row>
    <row r="96" spans="1:1">
      <c r="A96" s="62" t="s">
        <v>1057</v>
      </c>
    </row>
    <row r="97" spans="1:1">
      <c r="A97" s="62" t="s">
        <v>1058</v>
      </c>
    </row>
    <row r="98" spans="1:1">
      <c r="A98" s="62" t="s">
        <v>1059</v>
      </c>
    </row>
    <row r="99" spans="1:1">
      <c r="A99" s="62" t="s">
        <v>1060</v>
      </c>
    </row>
    <row r="100" spans="1:1">
      <c r="A100" s="62" t="s">
        <v>1061</v>
      </c>
    </row>
    <row r="101" spans="1:1">
      <c r="A101" s="62" t="s">
        <v>1062</v>
      </c>
    </row>
    <row r="102" spans="1:1">
      <c r="A102" s="62" t="s">
        <v>1063</v>
      </c>
    </row>
    <row r="103" spans="1:1">
      <c r="A103" s="62" t="s">
        <v>1064</v>
      </c>
    </row>
    <row r="104" spans="1:1">
      <c r="A104" s="62" t="s">
        <v>1065</v>
      </c>
    </row>
    <row r="105" spans="1:1">
      <c r="A105" s="62" t="s">
        <v>1066</v>
      </c>
    </row>
    <row r="106" spans="1:1">
      <c r="A106" s="62" t="s">
        <v>1067</v>
      </c>
    </row>
    <row r="107" spans="1:1">
      <c r="A107" s="62" t="s">
        <v>1068</v>
      </c>
    </row>
    <row r="108" spans="1:1">
      <c r="A108" s="62" t="s">
        <v>1069</v>
      </c>
    </row>
    <row r="109" spans="1:1">
      <c r="A109" s="62" t="s">
        <v>1070</v>
      </c>
    </row>
    <row r="110" spans="1:1">
      <c r="A110" s="62" t="s">
        <v>1071</v>
      </c>
    </row>
    <row r="111" spans="1:1">
      <c r="A111" s="62" t="s">
        <v>1072</v>
      </c>
    </row>
    <row r="112" spans="1:1">
      <c r="A112" s="62" t="s">
        <v>1073</v>
      </c>
    </row>
    <row r="113" spans="1:3">
      <c r="A113" s="62" t="s">
        <v>1074</v>
      </c>
    </row>
    <row r="114" spans="1:3">
      <c r="A114" s="62" t="s">
        <v>1075</v>
      </c>
    </row>
    <row r="115" spans="1:3">
      <c r="A115" s="62" t="s">
        <v>1076</v>
      </c>
    </row>
    <row r="116" spans="1:3">
      <c r="A116" s="62" t="s">
        <v>1077</v>
      </c>
    </row>
    <row r="117" spans="1:3">
      <c r="A117" s="62" t="s">
        <v>1078</v>
      </c>
    </row>
    <row r="118" spans="1:3">
      <c r="A118" s="62" t="s">
        <v>1079</v>
      </c>
    </row>
    <row r="119" spans="1:3">
      <c r="A119" s="62" t="s">
        <v>1080</v>
      </c>
    </row>
    <row r="120" spans="1:3">
      <c r="A120" s="62" t="s">
        <v>1081</v>
      </c>
    </row>
    <row r="121" spans="1:3">
      <c r="A121" s="62" t="s">
        <v>1082</v>
      </c>
    </row>
    <row r="122" spans="1:3">
      <c r="A122" s="62" t="s">
        <v>1083</v>
      </c>
    </row>
    <row r="123" spans="1:3">
      <c r="A123" s="62" t="s">
        <v>1084</v>
      </c>
    </row>
    <row r="124" spans="1:3">
      <c r="A124" s="62" t="s">
        <v>1085</v>
      </c>
    </row>
    <row r="125" spans="1:3">
      <c r="A125" s="62" t="s">
        <v>1086</v>
      </c>
    </row>
    <row r="127" spans="1:3">
      <c r="A127" s="81" t="s">
        <v>1157</v>
      </c>
      <c r="B127" s="2">
        <v>123</v>
      </c>
      <c r="C127" s="2" t="s">
        <v>1089</v>
      </c>
    </row>
  </sheetData>
  <sheetProtection password="8725"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sheetPr>
    <pageSetUpPr fitToPage="1"/>
  </sheetPr>
  <dimension ref="A1:F38"/>
  <sheetViews>
    <sheetView zoomScale="80" zoomScaleNormal="80" workbookViewId="0">
      <selection activeCell="C10" sqref="C10"/>
    </sheetView>
  </sheetViews>
  <sheetFormatPr defaultRowHeight="12.75"/>
  <cols>
    <col min="1" max="1" width="30" style="2" customWidth="1"/>
    <col min="2" max="2" width="17" style="2" customWidth="1"/>
    <col min="3" max="3" width="68" style="2" customWidth="1"/>
    <col min="4" max="4" width="39.5703125" style="152" customWidth="1"/>
    <col min="5" max="5" width="18.28515625" style="153" customWidth="1"/>
    <col min="6" max="16384" width="9.140625" style="2"/>
  </cols>
  <sheetData>
    <row r="1" spans="1:5" ht="18">
      <c r="A1" s="38" t="s">
        <v>803</v>
      </c>
    </row>
    <row r="2" spans="1:5" s="159" customFormat="1" ht="24.75" customHeight="1">
      <c r="A2" s="151" t="s">
        <v>1158</v>
      </c>
      <c r="B2" s="151"/>
      <c r="D2" s="160"/>
      <c r="E2" s="161"/>
    </row>
    <row r="4" spans="1:5" ht="21" customHeight="1">
      <c r="A4" s="238" t="s">
        <v>1105</v>
      </c>
      <c r="B4" s="238"/>
      <c r="C4" s="238"/>
      <c r="D4" s="238"/>
      <c r="E4" s="238"/>
    </row>
    <row r="5" spans="1:5">
      <c r="A5" s="2" t="s">
        <v>1160</v>
      </c>
    </row>
    <row r="6" spans="1:5">
      <c r="A6" s="5"/>
      <c r="B6" s="5"/>
    </row>
    <row r="7" spans="1:5" ht="21" customHeight="1">
      <c r="A7" s="239" t="s">
        <v>1106</v>
      </c>
      <c r="B7" s="239"/>
      <c r="C7" s="239"/>
      <c r="D7" s="239"/>
      <c r="E7" s="239"/>
    </row>
    <row r="8" spans="1:5" ht="21" customHeight="1">
      <c r="A8" s="169"/>
      <c r="B8" s="169"/>
      <c r="C8" s="169"/>
      <c r="D8" s="169"/>
      <c r="E8" s="169"/>
    </row>
    <row r="9" spans="1:5" ht="43.5" customHeight="1">
      <c r="A9" s="6" t="s">
        <v>1161</v>
      </c>
      <c r="B9" s="7" t="s">
        <v>1</v>
      </c>
      <c r="C9" s="8" t="s">
        <v>1162</v>
      </c>
      <c r="D9" s="7" t="s">
        <v>1163</v>
      </c>
      <c r="E9" s="9" t="s">
        <v>1164</v>
      </c>
    </row>
    <row r="10" spans="1:5" ht="63.75">
      <c r="A10" s="10" t="s">
        <v>1117</v>
      </c>
      <c r="B10" s="10">
        <v>0.5</v>
      </c>
      <c r="C10" s="157" t="s">
        <v>460</v>
      </c>
      <c r="D10" s="12" t="s">
        <v>4</v>
      </c>
      <c r="E10" s="166">
        <v>2E-3</v>
      </c>
    </row>
    <row r="11" spans="1:5" ht="84" customHeight="1">
      <c r="A11" s="193" t="s">
        <v>1118</v>
      </c>
      <c r="B11" s="193">
        <v>0.25</v>
      </c>
      <c r="C11" s="195" t="s">
        <v>465</v>
      </c>
      <c r="D11" s="12" t="s">
        <v>4</v>
      </c>
      <c r="E11" s="166">
        <v>2E-3</v>
      </c>
    </row>
    <row r="12" spans="1:5" ht="55.5" customHeight="1">
      <c r="A12" s="194"/>
      <c r="B12" s="194"/>
      <c r="C12" s="196"/>
      <c r="D12" s="12" t="s">
        <v>4</v>
      </c>
      <c r="E12" s="166">
        <v>2E-3</v>
      </c>
    </row>
    <row r="13" spans="1:5" ht="88.5" customHeight="1">
      <c r="A13" s="193" t="s">
        <v>1119</v>
      </c>
      <c r="B13" s="193">
        <v>0.25</v>
      </c>
      <c r="C13" s="195" t="s">
        <v>466</v>
      </c>
      <c r="D13" s="12" t="s">
        <v>4</v>
      </c>
      <c r="E13" s="166">
        <v>2E-3</v>
      </c>
    </row>
    <row r="14" spans="1:5" ht="114.75" customHeight="1">
      <c r="A14" s="194"/>
      <c r="B14" s="194"/>
      <c r="C14" s="196"/>
      <c r="D14" s="12" t="s">
        <v>4</v>
      </c>
      <c r="E14" s="166">
        <v>2E-3</v>
      </c>
    </row>
    <row r="15" spans="1:5" ht="55.5" customHeight="1">
      <c r="A15" s="193" t="s">
        <v>1120</v>
      </c>
      <c r="B15" s="193">
        <v>0.25</v>
      </c>
      <c r="C15" s="195" t="s">
        <v>461</v>
      </c>
      <c r="D15" s="12" t="s">
        <v>4</v>
      </c>
      <c r="E15" s="166">
        <v>2E-3</v>
      </c>
    </row>
    <row r="16" spans="1:5" ht="56.25" customHeight="1">
      <c r="A16" s="194"/>
      <c r="B16" s="194"/>
      <c r="C16" s="196"/>
      <c r="D16" s="12" t="s">
        <v>4</v>
      </c>
      <c r="E16" s="166">
        <v>2E-3</v>
      </c>
    </row>
    <row r="17" spans="1:6" ht="137.25" customHeight="1">
      <c r="A17" s="10" t="s">
        <v>1121</v>
      </c>
      <c r="B17" s="10">
        <v>19</v>
      </c>
      <c r="C17" s="157" t="s">
        <v>463</v>
      </c>
      <c r="D17" s="13" t="s">
        <v>3</v>
      </c>
      <c r="E17" s="166">
        <v>0.02</v>
      </c>
    </row>
    <row r="18" spans="1:6" ht="85.5" customHeight="1">
      <c r="A18" s="10" t="s">
        <v>1122</v>
      </c>
      <c r="B18" s="10" t="s">
        <v>2</v>
      </c>
      <c r="C18" s="157" t="s">
        <v>462</v>
      </c>
      <c r="D18" s="12" t="s">
        <v>4</v>
      </c>
      <c r="E18" s="166">
        <v>2E-3</v>
      </c>
    </row>
    <row r="19" spans="1:6" ht="132" customHeight="1">
      <c r="A19" s="14" t="s">
        <v>1123</v>
      </c>
      <c r="B19" s="14" t="s">
        <v>2</v>
      </c>
      <c r="C19" s="168" t="s">
        <v>464</v>
      </c>
      <c r="D19" s="16" t="s">
        <v>4</v>
      </c>
      <c r="E19" s="166">
        <v>2E-3</v>
      </c>
    </row>
    <row r="20" spans="1:6" ht="25.5">
      <c r="A20" s="13" t="s">
        <v>783</v>
      </c>
      <c r="B20" s="10" t="s">
        <v>2</v>
      </c>
      <c r="C20" s="157" t="s">
        <v>784</v>
      </c>
      <c r="D20" s="12" t="s">
        <v>785</v>
      </c>
      <c r="E20" s="166">
        <v>0</v>
      </c>
    </row>
    <row r="21" spans="1:6">
      <c r="A21" s="192" t="s">
        <v>782</v>
      </c>
      <c r="B21" s="192"/>
      <c r="C21" s="192"/>
      <c r="D21" s="192"/>
      <c r="E21" s="167">
        <f>SUM(E10:E20)</f>
        <v>3.8000000000000006E-2</v>
      </c>
    </row>
    <row r="22" spans="1:6" ht="15" customHeight="1">
      <c r="A22" s="236" t="s">
        <v>1107</v>
      </c>
      <c r="B22" s="236"/>
      <c r="C22" s="236"/>
      <c r="D22" s="236"/>
      <c r="E22" s="28">
        <f>SUM(E11:E14)</f>
        <v>8.0000000000000002E-3</v>
      </c>
      <c r="F22" s="154"/>
    </row>
    <row r="23" spans="1:6" ht="15" customHeight="1">
      <c r="A23" s="237" t="s">
        <v>1108</v>
      </c>
      <c r="B23" s="237"/>
      <c r="C23" s="237"/>
      <c r="D23" s="237"/>
      <c r="E23" s="28">
        <f>SUM(E11:E17)</f>
        <v>3.2000000000000001E-2</v>
      </c>
    </row>
    <row r="24" spans="1:6">
      <c r="A24" s="20"/>
      <c r="B24" s="20"/>
      <c r="C24" s="20"/>
      <c r="D24" s="17" t="s">
        <v>1109</v>
      </c>
      <c r="E24" s="28">
        <f>SUM(E10:E14)</f>
        <v>0.01</v>
      </c>
    </row>
    <row r="25" spans="1:6">
      <c r="A25" s="20"/>
      <c r="B25" s="20"/>
      <c r="C25" s="20"/>
      <c r="D25" s="17" t="s">
        <v>468</v>
      </c>
      <c r="E25" s="28">
        <f>SUM(E19)</f>
        <v>2E-3</v>
      </c>
    </row>
    <row r="26" spans="1:6">
      <c r="A26" s="18"/>
      <c r="B26" s="18"/>
    </row>
    <row r="27" spans="1:6" ht="22.5" customHeight="1">
      <c r="A27" s="240" t="s">
        <v>1110</v>
      </c>
      <c r="B27" s="240"/>
      <c r="C27" s="240"/>
      <c r="D27" s="240"/>
    </row>
    <row r="28" spans="1:6">
      <c r="A28" s="155"/>
      <c r="B28" s="155"/>
    </row>
    <row r="29" spans="1:6" ht="30" customHeight="1">
      <c r="A29" s="6" t="s">
        <v>1161</v>
      </c>
      <c r="B29" s="7" t="s">
        <v>1</v>
      </c>
      <c r="C29" s="170" t="s">
        <v>1165</v>
      </c>
      <c r="D29" s="6" t="s">
        <v>1166</v>
      </c>
      <c r="E29" s="2"/>
    </row>
    <row r="30" spans="1:6">
      <c r="A30" s="10" t="s">
        <v>1117</v>
      </c>
      <c r="B30" s="10">
        <v>0.5</v>
      </c>
      <c r="C30" s="156" t="s">
        <v>1111</v>
      </c>
      <c r="D30" s="10"/>
      <c r="E30" s="2"/>
    </row>
    <row r="31" spans="1:6">
      <c r="A31" s="156" t="s">
        <v>1118</v>
      </c>
      <c r="B31" s="10">
        <v>0.25</v>
      </c>
      <c r="C31" s="156" t="s">
        <v>1111</v>
      </c>
      <c r="D31" s="10"/>
      <c r="E31" s="2"/>
    </row>
    <row r="32" spans="1:6">
      <c r="A32" s="156" t="s">
        <v>1112</v>
      </c>
      <c r="B32" s="10">
        <v>0.25</v>
      </c>
      <c r="C32" s="156" t="s">
        <v>1111</v>
      </c>
      <c r="D32" s="10"/>
      <c r="E32" s="2"/>
    </row>
    <row r="33" spans="1:5" ht="177" customHeight="1">
      <c r="A33" s="156" t="s">
        <v>1120</v>
      </c>
      <c r="B33" s="10">
        <v>0.25</v>
      </c>
      <c r="C33" s="157" t="s">
        <v>1113</v>
      </c>
      <c r="D33" s="12" t="s">
        <v>1098</v>
      </c>
      <c r="E33" s="2"/>
    </row>
    <row r="34" spans="1:5" ht="57" customHeight="1">
      <c r="A34" s="193" t="s">
        <v>1121</v>
      </c>
      <c r="B34" s="193">
        <v>19</v>
      </c>
      <c r="C34" s="157" t="s">
        <v>1114</v>
      </c>
      <c r="D34" s="158" t="s">
        <v>1115</v>
      </c>
      <c r="E34" s="2"/>
    </row>
    <row r="35" spans="1:5" ht="21.75" customHeight="1">
      <c r="A35" s="194"/>
      <c r="B35" s="194"/>
      <c r="C35" s="157" t="s">
        <v>1116</v>
      </c>
      <c r="D35" s="158" t="s">
        <v>1115</v>
      </c>
      <c r="E35" s="2"/>
    </row>
    <row r="36" spans="1:5">
      <c r="A36" s="156" t="s">
        <v>1122</v>
      </c>
      <c r="B36" s="10" t="s">
        <v>2</v>
      </c>
      <c r="C36" s="156" t="s">
        <v>1111</v>
      </c>
      <c r="D36" s="10"/>
      <c r="E36" s="2"/>
    </row>
    <row r="37" spans="1:5">
      <c r="A37" s="156" t="s">
        <v>1123</v>
      </c>
      <c r="B37" s="10" t="s">
        <v>2</v>
      </c>
      <c r="C37" s="156" t="s">
        <v>1111</v>
      </c>
      <c r="D37" s="10"/>
      <c r="E37" s="2"/>
    </row>
    <row r="38" spans="1:5" ht="25.5">
      <c r="A38" s="13" t="s">
        <v>783</v>
      </c>
      <c r="B38" s="10" t="s">
        <v>2</v>
      </c>
      <c r="C38" s="156" t="s">
        <v>1111</v>
      </c>
      <c r="D38" s="10"/>
    </row>
  </sheetData>
  <sheetProtection password="8725" sheet="1" objects="1" scenarios="1"/>
  <mergeCells count="17">
    <mergeCell ref="A21:D21"/>
    <mergeCell ref="A34:A35"/>
    <mergeCell ref="B34:B35"/>
    <mergeCell ref="A22:D22"/>
    <mergeCell ref="A23:D23"/>
    <mergeCell ref="A4:E4"/>
    <mergeCell ref="A7:E7"/>
    <mergeCell ref="A27:D27"/>
    <mergeCell ref="A11:A12"/>
    <mergeCell ref="B11:B12"/>
    <mergeCell ref="C11:C12"/>
    <mergeCell ref="A13:A14"/>
    <mergeCell ref="B13:B14"/>
    <mergeCell ref="C13:C14"/>
    <mergeCell ref="A15:A16"/>
    <mergeCell ref="B15:B16"/>
    <mergeCell ref="C15:C16"/>
  </mergeCells>
  <pageMargins left="0.70866141732283472" right="0.70866141732283472" top="0.74803149606299213" bottom="0.74803149606299213" header="0.31496062992125984" footer="0.31496062992125984"/>
  <pageSetup paperSize="8" scale="50" orientation="portrait" r:id="rId1"/>
</worksheet>
</file>

<file path=xl/worksheets/sheet12.xml><?xml version="1.0" encoding="utf-8"?>
<worksheet xmlns="http://schemas.openxmlformats.org/spreadsheetml/2006/main" xmlns:r="http://schemas.openxmlformats.org/officeDocument/2006/relationships">
  <dimension ref="A1:BL115"/>
  <sheetViews>
    <sheetView zoomScale="80" zoomScaleNormal="80" workbookViewId="0">
      <selection activeCell="H12" sqref="H12"/>
    </sheetView>
  </sheetViews>
  <sheetFormatPr defaultColWidth="12.7109375" defaultRowHeight="12.75"/>
  <cols>
    <col min="1" max="1" width="15.5703125" style="2" customWidth="1"/>
    <col min="2" max="2" width="62" style="2" customWidth="1"/>
    <col min="3" max="3" width="12.7109375" style="2" customWidth="1"/>
    <col min="4" max="4" width="14.85546875" style="2" customWidth="1"/>
    <col min="5" max="13" width="9.28515625" style="2" bestFit="1" customWidth="1"/>
    <col min="14" max="14" width="10.5703125" style="2" bestFit="1" customWidth="1"/>
    <col min="15" max="24" width="9.28515625" style="2" bestFit="1" customWidth="1"/>
    <col min="25" max="25" width="12.7109375" style="2"/>
    <col min="26" max="26" width="12.5703125" style="2" customWidth="1"/>
    <col min="27" max="16384" width="12.7109375" style="2"/>
  </cols>
  <sheetData>
    <row r="1" spans="1:64" s="107" customFormat="1" ht="18">
      <c r="A1" s="106" t="s">
        <v>1186</v>
      </c>
    </row>
    <row r="2" spans="1:64" s="32" customFormat="1">
      <c r="A2" s="210" t="s">
        <v>797</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row>
    <row r="3" spans="1:64" s="32" customFormat="1" ht="14.25" customHeight="1">
      <c r="A3" s="84" t="s">
        <v>1146</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row>
    <row r="4" spans="1:64" s="32" customFormat="1" ht="13.5" customHeight="1">
      <c r="A4" s="84" t="s">
        <v>804</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row>
    <row r="5" spans="1:64" s="32" customFormat="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row>
    <row r="6" spans="1:64" s="32" customFormat="1" ht="22.5" customHeight="1">
      <c r="A6" s="243" t="s">
        <v>1168</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row>
    <row r="7" spans="1:64" s="32" customFormat="1" ht="15" customHeight="1">
      <c r="A7" s="244" t="s">
        <v>467</v>
      </c>
      <c r="B7" s="246"/>
      <c r="C7" s="248" t="s">
        <v>787</v>
      </c>
      <c r="D7" s="248"/>
      <c r="E7" s="189">
        <v>2013</v>
      </c>
      <c r="F7" s="140">
        <v>2014</v>
      </c>
      <c r="G7" s="140">
        <v>2015</v>
      </c>
      <c r="H7" s="140">
        <v>2016</v>
      </c>
      <c r="I7" s="140">
        <v>2017</v>
      </c>
      <c r="J7" s="140">
        <v>2018</v>
      </c>
      <c r="K7" s="140">
        <v>2019</v>
      </c>
      <c r="L7" s="140">
        <v>2020</v>
      </c>
      <c r="M7" s="140">
        <v>2021</v>
      </c>
      <c r="N7" s="140">
        <v>2022</v>
      </c>
      <c r="O7" s="140">
        <v>2023</v>
      </c>
      <c r="P7" s="140">
        <v>2024</v>
      </c>
      <c r="Q7" s="140">
        <v>2025</v>
      </c>
      <c r="R7" s="140">
        <v>2026</v>
      </c>
      <c r="S7" s="140">
        <v>2027</v>
      </c>
      <c r="T7" s="140">
        <v>2028</v>
      </c>
      <c r="U7" s="140">
        <v>2029</v>
      </c>
      <c r="V7" s="140">
        <v>2030</v>
      </c>
      <c r="W7" s="140">
        <v>2031</v>
      </c>
      <c r="X7" s="141">
        <v>2032</v>
      </c>
      <c r="Y7" s="242" t="s">
        <v>1153</v>
      </c>
      <c r="Z7" s="242" t="s">
        <v>1154</v>
      </c>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row>
    <row r="8" spans="1:64" s="32" customFormat="1" ht="15" customHeight="1">
      <c r="A8" s="245"/>
      <c r="B8" s="247"/>
      <c r="C8" s="249" t="s">
        <v>1140</v>
      </c>
      <c r="D8" s="249"/>
      <c r="E8" s="189">
        <v>1</v>
      </c>
      <c r="F8" s="140">
        <v>2</v>
      </c>
      <c r="G8" s="140">
        <v>3</v>
      </c>
      <c r="H8" s="140">
        <v>4</v>
      </c>
      <c r="I8" s="140">
        <v>5</v>
      </c>
      <c r="J8" s="140">
        <v>6</v>
      </c>
      <c r="K8" s="140">
        <v>7</v>
      </c>
      <c r="L8" s="140">
        <v>8</v>
      </c>
      <c r="M8" s="140">
        <v>9</v>
      </c>
      <c r="N8" s="140">
        <v>10</v>
      </c>
      <c r="O8" s="140">
        <v>11</v>
      </c>
      <c r="P8" s="140">
        <v>12</v>
      </c>
      <c r="Q8" s="140">
        <v>13</v>
      </c>
      <c r="R8" s="140">
        <v>14</v>
      </c>
      <c r="S8" s="140">
        <v>15</v>
      </c>
      <c r="T8" s="140">
        <v>16</v>
      </c>
      <c r="U8" s="140">
        <v>17</v>
      </c>
      <c r="V8" s="140">
        <v>18</v>
      </c>
      <c r="W8" s="140">
        <v>19</v>
      </c>
      <c r="X8" s="141">
        <v>20</v>
      </c>
      <c r="Y8" s="242"/>
      <c r="Z8" s="242"/>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row>
    <row r="9" spans="1:64" s="31" customFormat="1" ht="33.75" customHeight="1">
      <c r="A9" s="83" t="s">
        <v>1135</v>
      </c>
      <c r="B9" s="89"/>
      <c r="C9" s="241" t="s">
        <v>1167</v>
      </c>
      <c r="D9" s="241"/>
      <c r="E9" s="188"/>
      <c r="F9" s="174"/>
      <c r="G9" s="174"/>
      <c r="H9" s="174"/>
      <c r="I9" s="174"/>
      <c r="J9" s="174"/>
      <c r="K9" s="174"/>
      <c r="L9" s="174"/>
      <c r="M9" s="174"/>
      <c r="N9" s="174"/>
      <c r="O9" s="174"/>
      <c r="P9" s="174"/>
      <c r="Q9" s="174"/>
      <c r="R9" s="174"/>
      <c r="S9" s="174"/>
      <c r="T9" s="174"/>
      <c r="U9" s="174"/>
      <c r="V9" s="174"/>
      <c r="W9" s="174"/>
      <c r="X9" s="174"/>
      <c r="Y9" s="179"/>
      <c r="Z9" s="174"/>
    </row>
    <row r="10" spans="1:64" s="31" customFormat="1">
      <c r="A10" s="83"/>
      <c r="B10" s="91" t="s">
        <v>1148</v>
      </c>
      <c r="C10" s="101"/>
      <c r="D10" s="175"/>
      <c r="E10" s="186"/>
      <c r="F10" s="176"/>
      <c r="G10" s="176"/>
      <c r="H10" s="176"/>
      <c r="I10" s="176"/>
      <c r="J10" s="176"/>
      <c r="K10" s="176"/>
      <c r="L10" s="176"/>
      <c r="M10" s="176"/>
      <c r="N10" s="176"/>
      <c r="O10" s="176"/>
      <c r="P10" s="176"/>
      <c r="Q10" s="176"/>
      <c r="R10" s="176"/>
      <c r="S10" s="176"/>
      <c r="T10" s="176"/>
      <c r="U10" s="176"/>
      <c r="V10" s="176"/>
      <c r="W10" s="176"/>
      <c r="X10" s="176"/>
      <c r="Y10" s="180"/>
      <c r="Z10" s="174"/>
    </row>
    <row r="11" spans="1:64" s="31" customFormat="1" ht="38.25">
      <c r="B11" s="93" t="s">
        <v>1091</v>
      </c>
      <c r="C11" s="115">
        <f>SUM('[1]2. Industry Scenario'!$E$21)</f>
        <v>8.0000000000000002E-3</v>
      </c>
      <c r="D11" s="119">
        <f>('[1]4a. Future Applications'!I448*0.5)*C11</f>
        <v>4.0000000000000001E-3</v>
      </c>
      <c r="E11" s="118">
        <f>('[1]4a. Future Applications'!K448*0.5)*$C$76</f>
        <v>0</v>
      </c>
      <c r="F11" s="117">
        <f>('[1]4a. Future Applications'!L448*0.5)*$C$76</f>
        <v>0</v>
      </c>
      <c r="G11" s="117">
        <f>('[1]4a. Future Applications'!M448*0.5)*$C$76</f>
        <v>0</v>
      </c>
      <c r="H11" s="117">
        <f>('[1]4a. Future Applications'!N448*0.5)*$C$76</f>
        <v>0</v>
      </c>
      <c r="I11" s="117">
        <f>('[1]4a. Future Applications'!O448*0.5)*$C$76</f>
        <v>0</v>
      </c>
      <c r="J11" s="117">
        <f>('[1]4a. Future Applications'!P448*0.5)*$C$76</f>
        <v>0</v>
      </c>
      <c r="K11" s="117">
        <f>('[1]4a. Future Applications'!Q448*0.5)*$C$76</f>
        <v>0</v>
      </c>
      <c r="L11" s="117">
        <f>('[1]4a. Future Applications'!R448*0.5)*$C$76</f>
        <v>0</v>
      </c>
      <c r="M11" s="117">
        <f>('[1]4a. Future Applications'!S448*0.5)*$C$76</f>
        <v>0</v>
      </c>
      <c r="N11" s="117">
        <f>('[1]4a. Future Applications'!T448*0.5)*$C$76</f>
        <v>2.8000000000000001E-2</v>
      </c>
      <c r="O11" s="117">
        <f>('[1]4a. Future Applications'!U448*0.5)*$C$76</f>
        <v>0</v>
      </c>
      <c r="P11" s="117">
        <f>('[1]4a. Future Applications'!V448*0.5)*$C$76</f>
        <v>0</v>
      </c>
      <c r="Q11" s="117">
        <f>('[1]4a. Future Applications'!W448*0.5)*$C$76</f>
        <v>0</v>
      </c>
      <c r="R11" s="117">
        <f>('[1]4a. Future Applications'!X448*0.5)*$C$76</f>
        <v>0</v>
      </c>
      <c r="S11" s="117">
        <f>('[1]4a. Future Applications'!Y448*0.5)*$C$76</f>
        <v>0</v>
      </c>
      <c r="T11" s="117">
        <f>('[1]4a. Future Applications'!Z448*0.5)*$C$76</f>
        <v>0</v>
      </c>
      <c r="U11" s="117">
        <f>('[1]4a. Future Applications'!AA448*0.5)*$C$76</f>
        <v>0</v>
      </c>
      <c r="V11" s="117">
        <f>('[1]4a. Future Applications'!AB448*0.5)*$C$76</f>
        <v>0</v>
      </c>
      <c r="W11" s="117">
        <f>('[1]4a. Future Applications'!AC448*0.5)*$C$76</f>
        <v>0</v>
      </c>
      <c r="X11" s="117">
        <f>('[1]4a. Future Applications'!AD448*0.5)*$C$76</f>
        <v>0</v>
      </c>
      <c r="Y11" s="118">
        <f>SUM(E11:X11)</f>
        <v>2.8000000000000001E-2</v>
      </c>
      <c r="Z11" s="119">
        <f>Y11/20</f>
        <v>1.4E-3</v>
      </c>
    </row>
    <row r="12" spans="1:64" s="31" customFormat="1" ht="38.25">
      <c r="B12" s="93" t="s">
        <v>1092</v>
      </c>
      <c r="C12" s="115">
        <f>SUM('[1]2. Industry Scenario'!$E$22)</f>
        <v>3.2000000000000001E-2</v>
      </c>
      <c r="D12" s="119">
        <f>('[1]4a. Future Applications'!I448*0.5)*C12</f>
        <v>1.6E-2</v>
      </c>
      <c r="E12" s="118">
        <f>('[1]4a. Future Applications'!K448*0.5)*$C$77</f>
        <v>0</v>
      </c>
      <c r="F12" s="117">
        <f>('[1]4a. Future Applications'!L448*0.5)*$C$77</f>
        <v>0</v>
      </c>
      <c r="G12" s="117">
        <f>('[1]4a. Future Applications'!M448*0.5)*$C$77</f>
        <v>0</v>
      </c>
      <c r="H12" s="117">
        <f>('[1]4a. Future Applications'!N448*0.5)*$C$77</f>
        <v>0</v>
      </c>
      <c r="I12" s="117">
        <f>('[1]4a. Future Applications'!O448*0.5)*$C$77</f>
        <v>0</v>
      </c>
      <c r="J12" s="117">
        <f>('[1]4a. Future Applications'!P448*0.5)*$C$77</f>
        <v>0</v>
      </c>
      <c r="K12" s="117">
        <f>('[1]4a. Future Applications'!Q448*0.5)*$C$77</f>
        <v>0</v>
      </c>
      <c r="L12" s="117">
        <f>('[1]4a. Future Applications'!R448*0.5)*$C$77</f>
        <v>0</v>
      </c>
      <c r="M12" s="117">
        <f>('[1]4a. Future Applications'!S448*0.5)*$C$77</f>
        <v>0</v>
      </c>
      <c r="N12" s="117">
        <f>('[1]4a. Future Applications'!T448*0.5)*$C$77</f>
        <v>0.112</v>
      </c>
      <c r="O12" s="117">
        <f>('[1]4a. Future Applications'!U448*0.5)*$C$77</f>
        <v>0</v>
      </c>
      <c r="P12" s="117">
        <f>('[1]4a. Future Applications'!V448*0.5)*$C$77</f>
        <v>0</v>
      </c>
      <c r="Q12" s="117">
        <f>('[1]4a. Future Applications'!W448*0.5)*$C$77</f>
        <v>0</v>
      </c>
      <c r="R12" s="117">
        <f>('[1]4a. Future Applications'!X448*0.5)*$C$77</f>
        <v>0</v>
      </c>
      <c r="S12" s="117">
        <f>('[1]4a. Future Applications'!Y448*0.5)*$C$77</f>
        <v>0</v>
      </c>
      <c r="T12" s="117">
        <f>('[1]4a. Future Applications'!Z448*0.5)*$C$77</f>
        <v>0</v>
      </c>
      <c r="U12" s="117">
        <f>('[1]4a. Future Applications'!AA448*0.5)*$C$77</f>
        <v>0</v>
      </c>
      <c r="V12" s="117">
        <f>('[1]4a. Future Applications'!AB448*0.5)*$C$77</f>
        <v>0</v>
      </c>
      <c r="W12" s="117">
        <f>('[1]4a. Future Applications'!AC448*0.5)*$C$77</f>
        <v>0</v>
      </c>
      <c r="X12" s="117">
        <f>('[1]4a. Future Applications'!AD448*0.5)*$C$77</f>
        <v>0</v>
      </c>
      <c r="Y12" s="118">
        <f>SUM(E12:X12)</f>
        <v>0.112</v>
      </c>
      <c r="Z12" s="119">
        <f>Y12/20</f>
        <v>5.5999999999999999E-3</v>
      </c>
    </row>
    <row r="13" spans="1:64" s="31" customFormat="1" ht="38.25">
      <c r="B13" s="93" t="s">
        <v>1093</v>
      </c>
      <c r="C13" s="115">
        <f>SUM('[1]2. Industry Scenario'!$E$23)</f>
        <v>0.01</v>
      </c>
      <c r="D13" s="119">
        <f>'[1]4a. Future Applications'!I453*C13</f>
        <v>0.02</v>
      </c>
      <c r="E13" s="118">
        <f>'[1]4a. Future Applications'!K453*$C$78</f>
        <v>0</v>
      </c>
      <c r="F13" s="117">
        <f>'[1]4a. Future Applications'!L428*$C$78</f>
        <v>0</v>
      </c>
      <c r="G13" s="117">
        <f>'[1]4a. Future Applications'!M428*$C$78</f>
        <v>0</v>
      </c>
      <c r="H13" s="117">
        <f>'[1]4a. Future Applications'!N428*$C$78</f>
        <v>0</v>
      </c>
      <c r="I13" s="117">
        <f>'[1]4a. Future Applications'!O428*$C$78</f>
        <v>0</v>
      </c>
      <c r="J13" s="117">
        <f>'[1]4a. Future Applications'!P428*$C$78</f>
        <v>0</v>
      </c>
      <c r="K13" s="117">
        <f>'[1]4a. Future Applications'!Q428*$C$78</f>
        <v>0</v>
      </c>
      <c r="L13" s="117">
        <f>'[1]4a. Future Applications'!R428*$C$78</f>
        <v>0</v>
      </c>
      <c r="M13" s="117">
        <f>'[1]4a. Future Applications'!S428*$C$78</f>
        <v>0</v>
      </c>
      <c r="N13" s="117">
        <f>'[1]4a. Future Applications'!T428*$C$78</f>
        <v>0.01</v>
      </c>
      <c r="O13" s="117">
        <f>'[1]4a. Future Applications'!U428*$C$78</f>
        <v>0</v>
      </c>
      <c r="P13" s="117">
        <f>'[1]4a. Future Applications'!V428*$C$78</f>
        <v>0</v>
      </c>
      <c r="Q13" s="117">
        <f>'[1]4a. Future Applications'!W428*$C$78</f>
        <v>0</v>
      </c>
      <c r="R13" s="117">
        <f>'[1]4a. Future Applications'!X428*$C$78</f>
        <v>0</v>
      </c>
      <c r="S13" s="117">
        <f>'[1]4a. Future Applications'!Y428*$C$78</f>
        <v>0</v>
      </c>
      <c r="T13" s="117">
        <f>'[1]4a. Future Applications'!Z428*$C$78</f>
        <v>0</v>
      </c>
      <c r="U13" s="117">
        <f>'[1]4a. Future Applications'!AA428*$C$78</f>
        <v>0</v>
      </c>
      <c r="V13" s="117">
        <f>'[1]4a. Future Applications'!AB428*$C$78</f>
        <v>0</v>
      </c>
      <c r="W13" s="117">
        <f>'[1]4a. Future Applications'!AC428*$C$78</f>
        <v>0</v>
      </c>
      <c r="X13" s="117">
        <f>'[1]4a. Future Applications'!AD428*$C$78</f>
        <v>0</v>
      </c>
      <c r="Y13" s="118">
        <f>SUM(E13:X13)</f>
        <v>0.01</v>
      </c>
      <c r="Z13" s="119">
        <f>Y13/20</f>
        <v>5.0000000000000001E-4</v>
      </c>
    </row>
    <row r="14" spans="1:64" s="31" customFormat="1" ht="38.25">
      <c r="B14" s="93" t="s">
        <v>1094</v>
      </c>
      <c r="C14" s="115">
        <f>SUM('[1]2. Industry Scenario'!$E$24)</f>
        <v>2E-3</v>
      </c>
      <c r="D14" s="177">
        <f>'[1]4a. Future Applications'!I463*C14</f>
        <v>0</v>
      </c>
      <c r="E14" s="118">
        <f>'[1]4a. Future Applications'!K438*$C$79</f>
        <v>0</v>
      </c>
      <c r="F14" s="117">
        <f>'[1]4a. Future Applications'!L438*$C$79</f>
        <v>0</v>
      </c>
      <c r="G14" s="117">
        <f>'[1]4a. Future Applications'!M438*$C$79</f>
        <v>0</v>
      </c>
      <c r="H14" s="117">
        <f>'[1]4a. Future Applications'!N438*$C$79</f>
        <v>0</v>
      </c>
      <c r="I14" s="117">
        <f>'[1]4a. Future Applications'!O438*$C$79</f>
        <v>0</v>
      </c>
      <c r="J14" s="117">
        <f>'[1]4a. Future Applications'!P438*$C$79</f>
        <v>0</v>
      </c>
      <c r="K14" s="117">
        <f>'[1]4a. Future Applications'!Q438*$C$79</f>
        <v>0</v>
      </c>
      <c r="L14" s="117">
        <f>'[1]4a. Future Applications'!R438*$C$79</f>
        <v>0</v>
      </c>
      <c r="M14" s="117">
        <f>'[1]4a. Future Applications'!S438*$C$79</f>
        <v>0</v>
      </c>
      <c r="N14" s="117">
        <f>'[1]4a. Future Applications'!T438*$C$79</f>
        <v>2E-3</v>
      </c>
      <c r="O14" s="117">
        <f>'[1]4a. Future Applications'!U438*$C$79</f>
        <v>0</v>
      </c>
      <c r="P14" s="117">
        <f>'[1]4a. Future Applications'!V438*$C$79</f>
        <v>0</v>
      </c>
      <c r="Q14" s="117">
        <f>'[1]4a. Future Applications'!W438*$C$79</f>
        <v>0</v>
      </c>
      <c r="R14" s="117">
        <f>'[1]4a. Future Applications'!X438*$C$79</f>
        <v>0</v>
      </c>
      <c r="S14" s="117">
        <f>'[1]4a. Future Applications'!Y438*$C$79</f>
        <v>0</v>
      </c>
      <c r="T14" s="117">
        <f>'[1]4a. Future Applications'!Z438*$C$79</f>
        <v>0</v>
      </c>
      <c r="U14" s="117">
        <f>'[1]4a. Future Applications'!AA438*$C$79</f>
        <v>0</v>
      </c>
      <c r="V14" s="117">
        <f>'[1]4a. Future Applications'!AB438*$C$79</f>
        <v>0</v>
      </c>
      <c r="W14" s="117">
        <f>'[1]4a. Future Applications'!AC438*$C$79</f>
        <v>0</v>
      </c>
      <c r="X14" s="117">
        <f>'[1]4a. Future Applications'!AD438*$C$79</f>
        <v>0</v>
      </c>
      <c r="Y14" s="118">
        <f>SUM(E14:X14)</f>
        <v>2E-3</v>
      </c>
      <c r="Z14" s="119">
        <f>Y14/20</f>
        <v>1E-4</v>
      </c>
    </row>
    <row r="15" spans="1:64" s="31" customFormat="1" ht="25.5">
      <c r="B15" s="93" t="s">
        <v>1095</v>
      </c>
      <c r="C15" s="115">
        <f>SUM('[1]2. Industry Scenario'!$E$20)</f>
        <v>3.8000000000000006E-2</v>
      </c>
      <c r="D15" s="119">
        <v>0</v>
      </c>
      <c r="E15" s="118">
        <f>'[1]4a. Future Applications'!K458*$C$80</f>
        <v>0</v>
      </c>
      <c r="F15" s="117">
        <f>'[1]4a. Future Applications'!L458*$C$80</f>
        <v>0</v>
      </c>
      <c r="G15" s="117">
        <f>'[1]4a. Future Applications'!M458*$C$80</f>
        <v>0</v>
      </c>
      <c r="H15" s="117">
        <f>'[1]4a. Future Applications'!N458*$C$80</f>
        <v>7.6000000000000012E-2</v>
      </c>
      <c r="I15" s="117">
        <f>'[1]4a. Future Applications'!O458*$C$80</f>
        <v>0</v>
      </c>
      <c r="J15" s="117">
        <f>'[1]4a. Future Applications'!P458*$C$80</f>
        <v>0</v>
      </c>
      <c r="K15" s="117">
        <f>'[1]4a. Future Applications'!Q458*$C$80</f>
        <v>0</v>
      </c>
      <c r="L15" s="117">
        <f>'[1]4a. Future Applications'!R458*$C$80</f>
        <v>7.6000000000000012E-2</v>
      </c>
      <c r="M15" s="117">
        <f>'[1]4a. Future Applications'!S458*$C$80</f>
        <v>0</v>
      </c>
      <c r="N15" s="117">
        <f>'[1]4a. Future Applications'!T458*$C$80</f>
        <v>0</v>
      </c>
      <c r="O15" s="117">
        <f>'[1]4a. Future Applications'!U458*$C$80</f>
        <v>0</v>
      </c>
      <c r="P15" s="117">
        <f>'[1]4a. Future Applications'!V458*$C$80</f>
        <v>7.6000000000000012E-2</v>
      </c>
      <c r="Q15" s="117">
        <f>'[1]4a. Future Applications'!W458*$C$80</f>
        <v>0</v>
      </c>
      <c r="R15" s="117">
        <f>'[1]4a. Future Applications'!X458*$C$80</f>
        <v>0</v>
      </c>
      <c r="S15" s="117">
        <f>'[1]4a. Future Applications'!Y458*$C$80</f>
        <v>0</v>
      </c>
      <c r="T15" s="117">
        <f>'[1]4a. Future Applications'!Z458*$C$80</f>
        <v>7.6000000000000012E-2</v>
      </c>
      <c r="U15" s="117">
        <f>'[1]4a. Future Applications'!AA458*$C$80</f>
        <v>0</v>
      </c>
      <c r="V15" s="117">
        <f>'[1]4a. Future Applications'!AB458*$C$80</f>
        <v>0</v>
      </c>
      <c r="W15" s="117">
        <f>'[1]4a. Future Applications'!AC458*$C$80</f>
        <v>0</v>
      </c>
      <c r="X15" s="117">
        <f>'[1]4a. Future Applications'!AD458*$C$80</f>
        <v>0</v>
      </c>
      <c r="Y15" s="118">
        <f>SUM(E15:X15)</f>
        <v>0.30400000000000005</v>
      </c>
      <c r="Z15" s="119">
        <f>Y15/20</f>
        <v>1.5200000000000002E-2</v>
      </c>
    </row>
    <row r="16" spans="1:64" s="31" customFormat="1">
      <c r="B16" s="91" t="s">
        <v>1096</v>
      </c>
      <c r="C16" s="101"/>
      <c r="D16" s="178"/>
      <c r="E16" s="120"/>
      <c r="F16" s="119"/>
      <c r="G16" s="119"/>
      <c r="H16" s="119"/>
      <c r="I16" s="119"/>
      <c r="J16" s="119"/>
      <c r="K16" s="119"/>
      <c r="L16" s="119"/>
      <c r="M16" s="119"/>
      <c r="N16" s="119"/>
      <c r="O16" s="119"/>
      <c r="P16" s="119"/>
      <c r="Q16" s="119"/>
      <c r="R16" s="119"/>
      <c r="S16" s="119"/>
      <c r="T16" s="119"/>
      <c r="U16" s="119"/>
      <c r="V16" s="119"/>
      <c r="W16" s="119"/>
      <c r="X16" s="119"/>
      <c r="Y16" s="181"/>
      <c r="Z16" s="119"/>
    </row>
    <row r="17" spans="1:26" s="31" customFormat="1" ht="25.5">
      <c r="B17" s="93" t="s">
        <v>1097</v>
      </c>
      <c r="C17" s="93" t="s">
        <v>1098</v>
      </c>
      <c r="D17" s="119">
        <v>0</v>
      </c>
      <c r="E17" s="118">
        <f>('[1]4a. Future Applications'!K443*0.03)*10*1</f>
        <v>0</v>
      </c>
      <c r="F17" s="117">
        <f>('[1]4a. Future Applications'!L443*0.03)*10*1</f>
        <v>0</v>
      </c>
      <c r="G17" s="117">
        <f>('[1]4a. Future Applications'!M443*0.03)*10*1</f>
        <v>0</v>
      </c>
      <c r="H17" s="117">
        <f>('[1]4a. Future Applications'!N443*0.03)*10*1</f>
        <v>0</v>
      </c>
      <c r="I17" s="117">
        <f>('[1]4a. Future Applications'!O443*0.03)*10*1</f>
        <v>0</v>
      </c>
      <c r="J17" s="117">
        <f>('[1]4a. Future Applications'!P443*0.03)*10*1</f>
        <v>0</v>
      </c>
      <c r="K17" s="117">
        <f>('[1]4a. Future Applications'!Q443*0.03)*10*1</f>
        <v>0</v>
      </c>
      <c r="L17" s="117">
        <f>('[1]4a. Future Applications'!R443*0.03)*10*1</f>
        <v>0</v>
      </c>
      <c r="M17" s="117">
        <f>('[1]4a. Future Applications'!S443*0.03)*10*1</f>
        <v>0</v>
      </c>
      <c r="N17" s="117">
        <f>('[1]4a. Future Applications'!T443*0.03)*10*1</f>
        <v>10.199999999999999</v>
      </c>
      <c r="O17" s="117">
        <f>('[1]4a. Future Applications'!U443*0.03)*10*1</f>
        <v>0</v>
      </c>
      <c r="P17" s="117">
        <f>('[1]4a. Future Applications'!V443*0.03)*10*1</f>
        <v>0</v>
      </c>
      <c r="Q17" s="117">
        <f>('[1]4a. Future Applications'!W443*0.03)*10*1</f>
        <v>0</v>
      </c>
      <c r="R17" s="117">
        <f>('[1]4a. Future Applications'!X443*0.03)*10*1</f>
        <v>0</v>
      </c>
      <c r="S17" s="117">
        <f>('[1]4a. Future Applications'!Y443*0.03)*10*1</f>
        <v>0</v>
      </c>
      <c r="T17" s="117">
        <f>('[1]4a. Future Applications'!Z443*0.03)*10*1</f>
        <v>0</v>
      </c>
      <c r="U17" s="117">
        <f>('[1]4a. Future Applications'!AA443*0.03)*10*1</f>
        <v>0</v>
      </c>
      <c r="V17" s="117">
        <f>('[1]4a. Future Applications'!AB443*0.03)*10*1</f>
        <v>0</v>
      </c>
      <c r="W17" s="117">
        <f>('[1]4a. Future Applications'!AC443*0.03)*10*1</f>
        <v>0</v>
      </c>
      <c r="X17" s="117">
        <f>('[1]4a. Future Applications'!AD443*0.03)*10*1</f>
        <v>0</v>
      </c>
      <c r="Y17" s="118">
        <f>SUM(E17:X17)</f>
        <v>10.199999999999999</v>
      </c>
      <c r="Z17" s="119">
        <f>Y17/20</f>
        <v>0.51</v>
      </c>
    </row>
    <row r="18" spans="1:26" s="31" customFormat="1">
      <c r="B18" s="93"/>
      <c r="C18" s="93"/>
      <c r="D18" s="119"/>
      <c r="E18" s="118"/>
      <c r="F18" s="117"/>
      <c r="G18" s="117"/>
      <c r="H18" s="117"/>
      <c r="I18" s="117"/>
      <c r="J18" s="117"/>
      <c r="K18" s="117"/>
      <c r="L18" s="117"/>
      <c r="M18" s="117"/>
      <c r="N18" s="117"/>
      <c r="O18" s="117"/>
      <c r="P18" s="117"/>
      <c r="Q18" s="117"/>
      <c r="R18" s="117"/>
      <c r="S18" s="117"/>
      <c r="T18" s="117"/>
      <c r="U18" s="117"/>
      <c r="V18" s="117"/>
      <c r="W18" s="117"/>
      <c r="X18" s="117"/>
      <c r="Y18" s="118"/>
      <c r="Z18" s="119"/>
    </row>
    <row r="19" spans="1:26" s="31" customFormat="1">
      <c r="A19" s="95"/>
      <c r="B19" s="101" t="s">
        <v>799</v>
      </c>
      <c r="C19" s="172"/>
      <c r="D19" s="119"/>
      <c r="E19" s="118"/>
      <c r="F19" s="117"/>
      <c r="G19" s="117"/>
      <c r="H19" s="117"/>
      <c r="I19" s="117"/>
      <c r="J19" s="117"/>
      <c r="K19" s="117"/>
      <c r="L19" s="117"/>
      <c r="M19" s="117"/>
      <c r="N19" s="117"/>
      <c r="O19" s="117"/>
      <c r="P19" s="117"/>
      <c r="Q19" s="117"/>
      <c r="R19" s="117"/>
      <c r="S19" s="117"/>
      <c r="T19" s="117"/>
      <c r="U19" s="117"/>
      <c r="V19" s="117"/>
      <c r="W19" s="117"/>
      <c r="X19" s="117"/>
      <c r="Y19" s="118"/>
      <c r="Z19" s="119"/>
    </row>
    <row r="20" spans="1:26" s="31" customFormat="1">
      <c r="A20" s="95"/>
      <c r="B20" s="95" t="s">
        <v>800</v>
      </c>
      <c r="C20" s="172"/>
      <c r="D20" s="119">
        <f t="shared" ref="D20:X20" si="0">SUM(D11:D17)</f>
        <v>0.04</v>
      </c>
      <c r="E20" s="120">
        <f t="shared" si="0"/>
        <v>0</v>
      </c>
      <c r="F20" s="119">
        <f t="shared" si="0"/>
        <v>0</v>
      </c>
      <c r="G20" s="119">
        <f t="shared" si="0"/>
        <v>0</v>
      </c>
      <c r="H20" s="119">
        <f t="shared" si="0"/>
        <v>7.6000000000000012E-2</v>
      </c>
      <c r="I20" s="119">
        <f t="shared" si="0"/>
        <v>0</v>
      </c>
      <c r="J20" s="119">
        <f t="shared" si="0"/>
        <v>0</v>
      </c>
      <c r="K20" s="119">
        <f t="shared" si="0"/>
        <v>0</v>
      </c>
      <c r="L20" s="119">
        <f t="shared" si="0"/>
        <v>7.6000000000000012E-2</v>
      </c>
      <c r="M20" s="119">
        <f t="shared" si="0"/>
        <v>0</v>
      </c>
      <c r="N20" s="119">
        <f t="shared" si="0"/>
        <v>10.351999999999999</v>
      </c>
      <c r="O20" s="119">
        <f t="shared" si="0"/>
        <v>0</v>
      </c>
      <c r="P20" s="119">
        <f t="shared" si="0"/>
        <v>7.6000000000000012E-2</v>
      </c>
      <c r="Q20" s="119">
        <f t="shared" si="0"/>
        <v>0</v>
      </c>
      <c r="R20" s="119">
        <f t="shared" si="0"/>
        <v>0</v>
      </c>
      <c r="S20" s="119">
        <f t="shared" si="0"/>
        <v>0</v>
      </c>
      <c r="T20" s="119">
        <f t="shared" si="0"/>
        <v>7.6000000000000012E-2</v>
      </c>
      <c r="U20" s="119">
        <f t="shared" si="0"/>
        <v>0</v>
      </c>
      <c r="V20" s="119">
        <f t="shared" si="0"/>
        <v>0</v>
      </c>
      <c r="W20" s="119">
        <f t="shared" si="0"/>
        <v>0</v>
      </c>
      <c r="X20" s="119">
        <f t="shared" si="0"/>
        <v>0</v>
      </c>
      <c r="Y20" s="120">
        <f>SUM(E20:X20)</f>
        <v>10.655999999999999</v>
      </c>
      <c r="Z20" s="119">
        <f>Y20/20</f>
        <v>0.53279999999999994</v>
      </c>
    </row>
    <row r="21" spans="1:26" s="36" customFormat="1">
      <c r="B21" s="101" t="s">
        <v>799</v>
      </c>
      <c r="C21" s="127"/>
      <c r="D21" s="125">
        <f t="shared" ref="D21:X21" si="1">SUM(D20:D20)</f>
        <v>0.04</v>
      </c>
      <c r="E21" s="182">
        <f t="shared" si="1"/>
        <v>0</v>
      </c>
      <c r="F21" s="125">
        <f t="shared" si="1"/>
        <v>0</v>
      </c>
      <c r="G21" s="125">
        <f t="shared" si="1"/>
        <v>0</v>
      </c>
      <c r="H21" s="125">
        <f t="shared" si="1"/>
        <v>7.6000000000000012E-2</v>
      </c>
      <c r="I21" s="125">
        <f t="shared" si="1"/>
        <v>0</v>
      </c>
      <c r="J21" s="125">
        <f t="shared" si="1"/>
        <v>0</v>
      </c>
      <c r="K21" s="125">
        <f t="shared" si="1"/>
        <v>0</v>
      </c>
      <c r="L21" s="125">
        <f t="shared" si="1"/>
        <v>7.6000000000000012E-2</v>
      </c>
      <c r="M21" s="125">
        <f t="shared" si="1"/>
        <v>0</v>
      </c>
      <c r="N21" s="125">
        <f t="shared" si="1"/>
        <v>10.351999999999999</v>
      </c>
      <c r="O21" s="125">
        <f t="shared" si="1"/>
        <v>0</v>
      </c>
      <c r="P21" s="125">
        <f t="shared" si="1"/>
        <v>7.6000000000000012E-2</v>
      </c>
      <c r="Q21" s="125">
        <f t="shared" si="1"/>
        <v>0</v>
      </c>
      <c r="R21" s="125">
        <f t="shared" si="1"/>
        <v>0</v>
      </c>
      <c r="S21" s="125">
        <f t="shared" si="1"/>
        <v>0</v>
      </c>
      <c r="T21" s="125">
        <f t="shared" si="1"/>
        <v>7.6000000000000012E-2</v>
      </c>
      <c r="U21" s="125">
        <f t="shared" si="1"/>
        <v>0</v>
      </c>
      <c r="V21" s="125">
        <f t="shared" si="1"/>
        <v>0</v>
      </c>
      <c r="W21" s="125">
        <f t="shared" si="1"/>
        <v>0</v>
      </c>
      <c r="X21" s="125">
        <f t="shared" si="1"/>
        <v>0</v>
      </c>
      <c r="Y21" s="182">
        <f>SUM(E21:X21)</f>
        <v>10.655999999999999</v>
      </c>
      <c r="Z21" s="125">
        <f>Y21/20</f>
        <v>0.53279999999999994</v>
      </c>
    </row>
    <row r="22" spans="1:26" s="31" customFormat="1">
      <c r="B22" s="95" t="s">
        <v>795</v>
      </c>
      <c r="C22" s="95"/>
      <c r="D22" s="119"/>
      <c r="E22" s="120">
        <f>1/(1+3.5%)^'[1]4a. Future Applications'!K$5</f>
        <v>0.96618357487922713</v>
      </c>
      <c r="F22" s="119">
        <f>1/(1+3.5%)^'[1]4a. Future Applications'!L$5</f>
        <v>0.93351070036640305</v>
      </c>
      <c r="G22" s="119">
        <f>1/(1+3.5%)^'[1]4a. Future Applications'!M$5</f>
        <v>0.90194270566802237</v>
      </c>
      <c r="H22" s="119">
        <f>1/(1+3.5%)^'[1]4a. Future Applications'!N$5</f>
        <v>0.87144222769857238</v>
      </c>
      <c r="I22" s="119">
        <f>1/(1+3.5%)^'[1]4a. Future Applications'!O$5</f>
        <v>0.84197316685852419</v>
      </c>
      <c r="J22" s="119">
        <f>1/(1+3.5%)^'[1]4a. Future Applications'!P$5</f>
        <v>0.81350064430775282</v>
      </c>
      <c r="K22" s="119">
        <f>1/(1+3.5%)^'[1]4a. Future Applications'!Q$5</f>
        <v>0.78599096068381913</v>
      </c>
      <c r="L22" s="119">
        <f>1/(1+3.5%)^'[1]4a. Future Applications'!R$5</f>
        <v>0.75941155621625056</v>
      </c>
      <c r="M22" s="119">
        <f>1/(1+3.5%)^'[1]4a. Future Applications'!S$5</f>
        <v>0.73373097218961414</v>
      </c>
      <c r="N22" s="119">
        <f>1/(1+3.5%)^'[1]4a. Future Applications'!T$5</f>
        <v>0.70891881370977217</v>
      </c>
      <c r="O22" s="119">
        <f>1/(1+3.5%)^'[1]4a. Future Applications'!U$5</f>
        <v>0.68494571372924851</v>
      </c>
      <c r="P22" s="119">
        <f>1/(1+3.5%)^'[1]4a. Future Applications'!V$5</f>
        <v>0.66178329828912896</v>
      </c>
      <c r="Q22" s="119">
        <f>1/(1+3.5%)^'[1]4a. Future Applications'!W$5</f>
        <v>0.63940415293635666</v>
      </c>
      <c r="R22" s="119">
        <f>1/(1+3.5%)^'[1]4a. Future Applications'!X$5</f>
        <v>0.61778179027667302</v>
      </c>
      <c r="S22" s="119">
        <f>1/(1+3.5%)^'[1]4a. Future Applications'!Y$5</f>
        <v>0.59689061862480497</v>
      </c>
      <c r="T22" s="119">
        <f>1/(1+3.5%)^'[1]4a. Future Applications'!Z$5</f>
        <v>0.57670591171478747</v>
      </c>
      <c r="U22" s="119">
        <f>1/(1+3.5%)^'[1]4a. Future Applications'!AA$5</f>
        <v>0.55720377943457733</v>
      </c>
      <c r="V22" s="119">
        <f>1/(1+3.5%)^'[1]4a. Future Applications'!AB$5</f>
        <v>0.53836113955031628</v>
      </c>
      <c r="W22" s="119">
        <f>1/(1+3.5%)^'[1]4a. Future Applications'!AC$5</f>
        <v>0.52015569038677911</v>
      </c>
      <c r="X22" s="119">
        <f>1/(1+3.5%)^'[1]4a. Future Applications'!AD$5</f>
        <v>0.50256588443167061</v>
      </c>
      <c r="Y22" s="118"/>
      <c r="Z22" s="119"/>
    </row>
    <row r="23" spans="1:26" s="31" customFormat="1">
      <c r="B23" s="101" t="s">
        <v>1147</v>
      </c>
      <c r="C23" s="95"/>
      <c r="D23" s="125"/>
      <c r="E23" s="126">
        <f t="shared" ref="E23:X23" si="2">E22*E21</f>
        <v>0</v>
      </c>
      <c r="F23" s="124">
        <f t="shared" si="2"/>
        <v>0</v>
      </c>
      <c r="G23" s="124">
        <f t="shared" si="2"/>
        <v>0</v>
      </c>
      <c r="H23" s="124">
        <f t="shared" si="2"/>
        <v>6.6229609305091516E-2</v>
      </c>
      <c r="I23" s="124">
        <f t="shared" si="2"/>
        <v>0</v>
      </c>
      <c r="J23" s="124">
        <f t="shared" si="2"/>
        <v>0</v>
      </c>
      <c r="K23" s="124">
        <f t="shared" si="2"/>
        <v>0</v>
      </c>
      <c r="L23" s="124">
        <f t="shared" si="2"/>
        <v>5.7715278272435049E-2</v>
      </c>
      <c r="M23" s="124">
        <f t="shared" si="2"/>
        <v>0</v>
      </c>
      <c r="N23" s="124">
        <f t="shared" si="2"/>
        <v>7.3387275595235604</v>
      </c>
      <c r="O23" s="124">
        <f t="shared" si="2"/>
        <v>0</v>
      </c>
      <c r="P23" s="124">
        <f t="shared" si="2"/>
        <v>5.0295530669973811E-2</v>
      </c>
      <c r="Q23" s="124">
        <f t="shared" si="2"/>
        <v>0</v>
      </c>
      <c r="R23" s="124">
        <f t="shared" si="2"/>
        <v>0</v>
      </c>
      <c r="S23" s="124">
        <f t="shared" si="2"/>
        <v>0</v>
      </c>
      <c r="T23" s="124">
        <f t="shared" si="2"/>
        <v>4.3829649290323854E-2</v>
      </c>
      <c r="U23" s="124">
        <f t="shared" si="2"/>
        <v>0</v>
      </c>
      <c r="V23" s="124">
        <f t="shared" si="2"/>
        <v>0</v>
      </c>
      <c r="W23" s="124">
        <f t="shared" si="2"/>
        <v>0</v>
      </c>
      <c r="X23" s="124">
        <f t="shared" si="2"/>
        <v>0</v>
      </c>
      <c r="Y23" s="126">
        <f>SUM(E23:X23)</f>
        <v>7.5567976270613855</v>
      </c>
      <c r="Z23" s="125"/>
    </row>
    <row r="24" spans="1:26" s="31" customFormat="1" ht="13.5" thickBot="1">
      <c r="A24" s="86"/>
      <c r="B24" s="86"/>
      <c r="C24" s="97"/>
      <c r="D24" s="183"/>
      <c r="E24" s="187"/>
      <c r="F24" s="183"/>
      <c r="G24" s="183"/>
      <c r="H24" s="183"/>
      <c r="I24" s="183"/>
      <c r="J24" s="183"/>
      <c r="K24" s="183"/>
      <c r="L24" s="183"/>
      <c r="M24" s="183"/>
      <c r="N24" s="183"/>
      <c r="O24" s="183"/>
      <c r="P24" s="183"/>
      <c r="Q24" s="183"/>
      <c r="R24" s="183"/>
      <c r="S24" s="183"/>
      <c r="T24" s="183"/>
      <c r="U24" s="183"/>
      <c r="V24" s="183"/>
      <c r="W24" s="183"/>
      <c r="X24" s="183"/>
      <c r="Y24" s="184"/>
      <c r="Z24" s="183"/>
    </row>
    <row r="25" spans="1:26" s="31" customFormat="1" ht="30" customHeight="1">
      <c r="A25" s="83" t="s">
        <v>1136</v>
      </c>
      <c r="B25" s="89"/>
      <c r="C25" s="241" t="s">
        <v>1167</v>
      </c>
      <c r="D25" s="241"/>
      <c r="E25" s="188"/>
      <c r="F25" s="174"/>
      <c r="G25" s="174"/>
      <c r="H25" s="174"/>
      <c r="I25" s="174"/>
      <c r="J25" s="174"/>
      <c r="K25" s="174"/>
      <c r="L25" s="174"/>
      <c r="M25" s="174"/>
      <c r="N25" s="174"/>
      <c r="O25" s="174"/>
      <c r="P25" s="174"/>
      <c r="Q25" s="174"/>
      <c r="R25" s="174"/>
      <c r="S25" s="174"/>
      <c r="T25" s="174"/>
      <c r="U25" s="174"/>
      <c r="V25" s="174"/>
      <c r="W25" s="174"/>
      <c r="X25" s="174"/>
      <c r="Y25" s="179"/>
      <c r="Z25" s="174"/>
    </row>
    <row r="26" spans="1:26" s="31" customFormat="1">
      <c r="A26" s="83"/>
      <c r="B26" s="91" t="s">
        <v>796</v>
      </c>
      <c r="C26" s="101"/>
      <c r="D26" s="175"/>
      <c r="E26" s="186"/>
      <c r="F26" s="176"/>
      <c r="G26" s="176"/>
      <c r="H26" s="176"/>
      <c r="I26" s="176"/>
      <c r="J26" s="176"/>
      <c r="K26" s="176"/>
      <c r="L26" s="176"/>
      <c r="M26" s="176"/>
      <c r="N26" s="176"/>
      <c r="O26" s="176"/>
      <c r="P26" s="176"/>
      <c r="Q26" s="176"/>
      <c r="R26" s="176"/>
      <c r="S26" s="176"/>
      <c r="T26" s="176"/>
      <c r="U26" s="176"/>
      <c r="V26" s="176"/>
      <c r="W26" s="176"/>
      <c r="X26" s="176"/>
      <c r="Y26" s="180"/>
      <c r="Z26" s="174"/>
    </row>
    <row r="27" spans="1:26" s="31" customFormat="1" ht="38.25">
      <c r="B27" s="93" t="s">
        <v>1091</v>
      </c>
      <c r="C27" s="172">
        <f>SUM('[1]2. Industry Scenario'!$E$21)</f>
        <v>8.0000000000000002E-3</v>
      </c>
      <c r="D27" s="119">
        <f>('[1]4a. Future Applications'!I449*0.5)*$C$76</f>
        <v>2.8000000000000001E-2</v>
      </c>
      <c r="E27" s="118">
        <f>('[1]4a. Future Applications'!K449*0.5)*$C$76</f>
        <v>0</v>
      </c>
      <c r="F27" s="117">
        <f>('[1]4a. Future Applications'!L449*0.5)*$C$76</f>
        <v>0</v>
      </c>
      <c r="G27" s="117">
        <f>('[1]4a. Future Applications'!M449*0.5)*$C$76</f>
        <v>0</v>
      </c>
      <c r="H27" s="117">
        <f>('[1]4a. Future Applications'!N449*0.5)*$C$76</f>
        <v>0</v>
      </c>
      <c r="I27" s="117">
        <f>('[1]4a. Future Applications'!O449*0.5)*$C$76</f>
        <v>0</v>
      </c>
      <c r="J27" s="117">
        <f>('[1]4a. Future Applications'!P449*0.5)*$C$76</f>
        <v>0</v>
      </c>
      <c r="K27" s="117">
        <f>('[1]4a. Future Applications'!Q449*0.5)*$C$76</f>
        <v>0</v>
      </c>
      <c r="L27" s="117">
        <f>('[1]4a. Future Applications'!R449*0.5)*$C$76</f>
        <v>0</v>
      </c>
      <c r="M27" s="117">
        <f>('[1]4a. Future Applications'!S449*0.5)*$C$76</f>
        <v>0</v>
      </c>
      <c r="N27" s="117">
        <f>('[1]4a. Future Applications'!T449*0.5)*$C$76</f>
        <v>0.184</v>
      </c>
      <c r="O27" s="117">
        <f>('[1]4a. Future Applications'!U449*0.5)*$C$76</f>
        <v>0</v>
      </c>
      <c r="P27" s="117">
        <f>('[1]4a. Future Applications'!V449*0.5)*$C$76</f>
        <v>0</v>
      </c>
      <c r="Q27" s="117">
        <f>('[1]4a. Future Applications'!W449*0.5)*$C$76</f>
        <v>0</v>
      </c>
      <c r="R27" s="117">
        <f>('[1]4a. Future Applications'!X449*0.5)*$C$76</f>
        <v>0</v>
      </c>
      <c r="S27" s="117">
        <f>('[1]4a. Future Applications'!Y449*0.5)*$C$76</f>
        <v>0</v>
      </c>
      <c r="T27" s="117">
        <f>('[1]4a. Future Applications'!Z449*0.5)*$C$76</f>
        <v>0</v>
      </c>
      <c r="U27" s="117">
        <f>('[1]4a. Future Applications'!AA449*0.5)*$C$76</f>
        <v>0</v>
      </c>
      <c r="V27" s="117">
        <f>('[1]4a. Future Applications'!AB449*0.5)*$C$76</f>
        <v>0</v>
      </c>
      <c r="W27" s="117">
        <f>('[1]4a. Future Applications'!AC449*0.5)*$C$76</f>
        <v>0</v>
      </c>
      <c r="X27" s="117">
        <f>('[1]4a. Future Applications'!AD449*0.5)*$C$76</f>
        <v>0</v>
      </c>
      <c r="Y27" s="118">
        <f>SUM(E27:X27)</f>
        <v>0.184</v>
      </c>
      <c r="Z27" s="119">
        <f>Y27/20</f>
        <v>9.1999999999999998E-3</v>
      </c>
    </row>
    <row r="28" spans="1:26" s="31" customFormat="1" ht="38.25">
      <c r="B28" s="93" t="s">
        <v>1092</v>
      </c>
      <c r="C28" s="172">
        <f>SUM('[1]2. Industry Scenario'!$E$22)</f>
        <v>3.2000000000000001E-2</v>
      </c>
      <c r="D28" s="119">
        <f>('[1]4a. Future Applications'!I449*0.5)*$C$77</f>
        <v>0.112</v>
      </c>
      <c r="E28" s="118">
        <f>('[1]4a. Future Applications'!K449*0.5)*$C$77</f>
        <v>0</v>
      </c>
      <c r="F28" s="117">
        <f>('[1]4a. Future Applications'!L449*0.5)*$C$77</f>
        <v>0</v>
      </c>
      <c r="G28" s="117">
        <f>('[1]4a. Future Applications'!M449*0.5)*$C$77</f>
        <v>0</v>
      </c>
      <c r="H28" s="117">
        <f>('[1]4a. Future Applications'!N449*0.5)*$C$77</f>
        <v>0</v>
      </c>
      <c r="I28" s="117">
        <f>('[1]4a. Future Applications'!O449*0.5)*$C$77</f>
        <v>0</v>
      </c>
      <c r="J28" s="117">
        <f>('[1]4a. Future Applications'!P449*0.5)*$C$77</f>
        <v>0</v>
      </c>
      <c r="K28" s="117">
        <f>('[1]4a. Future Applications'!Q449*0.5)*$C$77</f>
        <v>0</v>
      </c>
      <c r="L28" s="117">
        <f>('[1]4a. Future Applications'!R449*0.5)*$C$77</f>
        <v>0</v>
      </c>
      <c r="M28" s="117">
        <f>('[1]4a. Future Applications'!S449*0.5)*$C$77</f>
        <v>0</v>
      </c>
      <c r="N28" s="117">
        <f>('[1]4a. Future Applications'!T449*0.5)*$C$77</f>
        <v>0.73599999999999999</v>
      </c>
      <c r="O28" s="117">
        <f>('[1]4a. Future Applications'!U449*0.5)*$C$77</f>
        <v>0</v>
      </c>
      <c r="P28" s="117">
        <f>('[1]4a. Future Applications'!V449*0.5)*$C$77</f>
        <v>0</v>
      </c>
      <c r="Q28" s="117">
        <f>('[1]4a. Future Applications'!W449*0.5)*$C$77</f>
        <v>0</v>
      </c>
      <c r="R28" s="117">
        <f>('[1]4a. Future Applications'!X449*0.5)*$C$77</f>
        <v>0</v>
      </c>
      <c r="S28" s="117">
        <f>('[1]4a. Future Applications'!Y449*0.5)*$C$77</f>
        <v>0</v>
      </c>
      <c r="T28" s="117">
        <f>('[1]4a. Future Applications'!Z449*0.5)*$C$77</f>
        <v>0</v>
      </c>
      <c r="U28" s="117">
        <f>('[1]4a. Future Applications'!AA449*0.5)*$C$77</f>
        <v>0</v>
      </c>
      <c r="V28" s="117">
        <f>('[1]4a. Future Applications'!AB449*0.5)*$C$77</f>
        <v>0</v>
      </c>
      <c r="W28" s="117">
        <f>('[1]4a. Future Applications'!AC449*0.5)*$C$77</f>
        <v>0</v>
      </c>
      <c r="X28" s="117">
        <f>('[1]4a. Future Applications'!AD449*0.5)*$C$77</f>
        <v>0</v>
      </c>
      <c r="Y28" s="118">
        <f>SUM(E28:X28)</f>
        <v>0.73599999999999999</v>
      </c>
      <c r="Z28" s="119">
        <f>Y28/20</f>
        <v>3.6799999999999999E-2</v>
      </c>
    </row>
    <row r="29" spans="1:26" s="31" customFormat="1" ht="38.25">
      <c r="B29" s="93" t="s">
        <v>1093</v>
      </c>
      <c r="C29" s="172">
        <f>SUM('[1]2. Industry Scenario'!$E$23)</f>
        <v>0.01</v>
      </c>
      <c r="D29" s="119">
        <f>'[1]4a. Future Applications'!I454*$C$78</f>
        <v>7.0000000000000007E-2</v>
      </c>
      <c r="E29" s="118">
        <f>'[1]4a. Future Applications'!K454*$C$78</f>
        <v>0</v>
      </c>
      <c r="F29" s="117">
        <f>'[1]4a. Future Applications'!L454*$C$78</f>
        <v>0</v>
      </c>
      <c r="G29" s="117">
        <f>'[1]4a. Future Applications'!M454*$C$78</f>
        <v>0</v>
      </c>
      <c r="H29" s="117">
        <f>'[1]4a. Future Applications'!N454*$C$78</f>
        <v>0</v>
      </c>
      <c r="I29" s="117">
        <f>'[1]4a. Future Applications'!O454*$C$78</f>
        <v>0</v>
      </c>
      <c r="J29" s="117">
        <f>'[1]4a. Future Applications'!P454*$C$78</f>
        <v>0</v>
      </c>
      <c r="K29" s="117">
        <f>'[1]4a. Future Applications'!Q454*$C$78</f>
        <v>0</v>
      </c>
      <c r="L29" s="117">
        <f>'[1]4a. Future Applications'!R454*$C$78</f>
        <v>0</v>
      </c>
      <c r="M29" s="117">
        <f>'[1]4a. Future Applications'!S454*$C$78</f>
        <v>0</v>
      </c>
      <c r="N29" s="117">
        <f>'[1]4a. Future Applications'!T454*$C$78</f>
        <v>3.43</v>
      </c>
      <c r="O29" s="117">
        <f>'[1]4a. Future Applications'!U454*$C$78</f>
        <v>0</v>
      </c>
      <c r="P29" s="117">
        <f>'[1]4a. Future Applications'!V454*$C$78</f>
        <v>0</v>
      </c>
      <c r="Q29" s="117">
        <f>'[1]4a. Future Applications'!W454*$C$78</f>
        <v>0</v>
      </c>
      <c r="R29" s="117">
        <f>'[1]4a. Future Applications'!X454*$C$78</f>
        <v>0</v>
      </c>
      <c r="S29" s="117">
        <f>'[1]4a. Future Applications'!Y454*$C$78</f>
        <v>0</v>
      </c>
      <c r="T29" s="117">
        <f>'[1]4a. Future Applications'!Z454*$C$78</f>
        <v>0</v>
      </c>
      <c r="U29" s="117">
        <f>'[1]4a. Future Applications'!AA454*$C$78</f>
        <v>0</v>
      </c>
      <c r="V29" s="117">
        <f>'[1]4a. Future Applications'!AB454*$C$78</f>
        <v>0</v>
      </c>
      <c r="W29" s="117">
        <f>'[1]4a. Future Applications'!AC454*$C$78</f>
        <v>0</v>
      </c>
      <c r="X29" s="117">
        <f>'[1]4a. Future Applications'!AD454*$C$78</f>
        <v>0</v>
      </c>
      <c r="Y29" s="118">
        <f>SUM(E29:X29)</f>
        <v>3.43</v>
      </c>
      <c r="Z29" s="119">
        <f>Y29/20</f>
        <v>0.17150000000000001</v>
      </c>
    </row>
    <row r="30" spans="1:26" s="31" customFormat="1" ht="38.25">
      <c r="B30" s="93" t="s">
        <v>1094</v>
      </c>
      <c r="C30" s="172">
        <f>SUM('[1]2. Industry Scenario'!$E$24)</f>
        <v>2E-3</v>
      </c>
      <c r="D30" s="119">
        <f>'[1]4a. Future Applications'!I464*'[1]2. Industry Scenario'!E18</f>
        <v>1.6E-2</v>
      </c>
      <c r="E30" s="118">
        <f>'[1]4a. Future Applications'!K464*$C$79</f>
        <v>0</v>
      </c>
      <c r="F30" s="117">
        <f>'[1]4a. Future Applications'!L464*$C$79</f>
        <v>0</v>
      </c>
      <c r="G30" s="117">
        <f>'[1]4a. Future Applications'!M464*$C$79</f>
        <v>0</v>
      </c>
      <c r="H30" s="117">
        <f>'[1]4a. Future Applications'!N464*$C$79</f>
        <v>0</v>
      </c>
      <c r="I30" s="117">
        <f>'[1]4a. Future Applications'!O464*$C$79</f>
        <v>4.0750000000000001E-2</v>
      </c>
      <c r="J30" s="117">
        <f>'[1]4a. Future Applications'!P464*$C$79</f>
        <v>0</v>
      </c>
      <c r="K30" s="117">
        <f>'[1]4a. Future Applications'!Q464*$C$79</f>
        <v>0</v>
      </c>
      <c r="L30" s="117">
        <f>'[1]4a. Future Applications'!R464*$C$79</f>
        <v>0</v>
      </c>
      <c r="M30" s="117">
        <f>'[1]4a. Future Applications'!S464*$C$79</f>
        <v>0</v>
      </c>
      <c r="N30" s="117">
        <f>'[1]4a. Future Applications'!T464*$C$79</f>
        <v>4.0750000000000001E-2</v>
      </c>
      <c r="O30" s="117">
        <f>'[1]4a. Future Applications'!U464*$C$79</f>
        <v>0</v>
      </c>
      <c r="P30" s="117">
        <f>'[1]4a. Future Applications'!V464*$C$79</f>
        <v>0</v>
      </c>
      <c r="Q30" s="117">
        <f>'[1]4a. Future Applications'!W464*$C$79</f>
        <v>0</v>
      </c>
      <c r="R30" s="117">
        <f>'[1]4a. Future Applications'!X464*$C$79</f>
        <v>0</v>
      </c>
      <c r="S30" s="117">
        <f>'[1]4a. Future Applications'!Y464*$C$79</f>
        <v>4.0750000000000001E-2</v>
      </c>
      <c r="T30" s="117">
        <f>'[1]4a. Future Applications'!Z464*$C$79</f>
        <v>0</v>
      </c>
      <c r="U30" s="117">
        <f>'[1]4a. Future Applications'!AA464*$C$79</f>
        <v>0</v>
      </c>
      <c r="V30" s="117">
        <f>'[1]4a. Future Applications'!AB464*$C$79</f>
        <v>0</v>
      </c>
      <c r="W30" s="117">
        <f>'[1]4a. Future Applications'!AC464*$C$79</f>
        <v>0</v>
      </c>
      <c r="X30" s="117">
        <f>'[1]4a. Future Applications'!AD464*$C$79</f>
        <v>4.0750000000000001E-2</v>
      </c>
      <c r="Y30" s="118">
        <f>SUM(E30:X30)</f>
        <v>0.16300000000000001</v>
      </c>
      <c r="Z30" s="119">
        <f>Y30/20</f>
        <v>8.150000000000001E-3</v>
      </c>
    </row>
    <row r="31" spans="1:26" s="31" customFormat="1" ht="25.5">
      <c r="B31" s="93" t="s">
        <v>1095</v>
      </c>
      <c r="C31" s="172">
        <f>SUM('[1]2. Industry Scenario'!$E$20)</f>
        <v>3.8000000000000006E-2</v>
      </c>
      <c r="D31" s="119">
        <v>0</v>
      </c>
      <c r="E31" s="118">
        <f>'[1]4a. Future Applications'!K459*$C$80</f>
        <v>0</v>
      </c>
      <c r="F31" s="117">
        <f>'[1]4a. Future Applications'!L459*$C$80</f>
        <v>0</v>
      </c>
      <c r="G31" s="117">
        <f>'[1]4a. Future Applications'!M459*$C$80</f>
        <v>0</v>
      </c>
      <c r="H31" s="117">
        <f>'[1]4a. Future Applications'!N459*$C$80</f>
        <v>0.11400000000000002</v>
      </c>
      <c r="I31" s="117">
        <f>'[1]4a. Future Applications'!O459*$C$80</f>
        <v>0</v>
      </c>
      <c r="J31" s="117">
        <f>'[1]4a. Future Applications'!P459*$C$80</f>
        <v>0</v>
      </c>
      <c r="K31" s="117">
        <f>'[1]4a. Future Applications'!Q459*$C$80</f>
        <v>0</v>
      </c>
      <c r="L31" s="117">
        <f>'[1]4a. Future Applications'!R459*$C$80</f>
        <v>0.11400000000000002</v>
      </c>
      <c r="M31" s="117">
        <f>'[1]4a. Future Applications'!S459*$C$80</f>
        <v>0</v>
      </c>
      <c r="N31" s="117">
        <f>'[1]4a. Future Applications'!T459*$C$80</f>
        <v>0</v>
      </c>
      <c r="O31" s="117">
        <f>'[1]4a. Future Applications'!U459*$C$80</f>
        <v>0</v>
      </c>
      <c r="P31" s="117">
        <f>'[1]4a. Future Applications'!V459*$C$80</f>
        <v>0.11400000000000002</v>
      </c>
      <c r="Q31" s="117">
        <f>'[1]4a. Future Applications'!W459*$C$80</f>
        <v>0</v>
      </c>
      <c r="R31" s="117">
        <f>'[1]4a. Future Applications'!X459*$C$80</f>
        <v>0</v>
      </c>
      <c r="S31" s="117">
        <f>'[1]4a. Future Applications'!Y459*$C$80</f>
        <v>0</v>
      </c>
      <c r="T31" s="117">
        <f>'[1]4a. Future Applications'!Z459*$C$80</f>
        <v>0.11400000000000002</v>
      </c>
      <c r="U31" s="117">
        <f>'[1]4a. Future Applications'!AA459*$C$80</f>
        <v>0</v>
      </c>
      <c r="V31" s="117">
        <f>'[1]4a. Future Applications'!AB459*$C$80</f>
        <v>0</v>
      </c>
      <c r="W31" s="117">
        <f>'[1]4a. Future Applications'!AC459*$C$80</f>
        <v>0</v>
      </c>
      <c r="X31" s="117">
        <f>'[1]4a. Future Applications'!AD459*$C$80</f>
        <v>0</v>
      </c>
      <c r="Y31" s="118">
        <f>SUM(E31:X31)</f>
        <v>0.45600000000000007</v>
      </c>
      <c r="Z31" s="119">
        <f>Y31/20</f>
        <v>2.2800000000000004E-2</v>
      </c>
    </row>
    <row r="32" spans="1:26" s="31" customFormat="1">
      <c r="B32" s="91" t="s">
        <v>1096</v>
      </c>
      <c r="C32" s="101"/>
      <c r="D32" s="178"/>
      <c r="E32" s="120"/>
      <c r="F32" s="119"/>
      <c r="G32" s="119"/>
      <c r="H32" s="119"/>
      <c r="I32" s="119"/>
      <c r="J32" s="119"/>
      <c r="K32" s="119"/>
      <c r="L32" s="119"/>
      <c r="M32" s="119"/>
      <c r="N32" s="119"/>
      <c r="O32" s="119"/>
      <c r="P32" s="119"/>
      <c r="Q32" s="119"/>
      <c r="R32" s="119"/>
      <c r="S32" s="119"/>
      <c r="T32" s="119"/>
      <c r="U32" s="119"/>
      <c r="V32" s="119"/>
      <c r="W32" s="119"/>
      <c r="X32" s="119"/>
      <c r="Y32" s="181"/>
      <c r="Z32" s="119"/>
    </row>
    <row r="33" spans="1:26" s="31" customFormat="1" ht="25.5">
      <c r="B33" s="93" t="s">
        <v>1097</v>
      </c>
      <c r="C33" s="93" t="s">
        <v>1098</v>
      </c>
      <c r="D33" s="119">
        <v>0</v>
      </c>
      <c r="E33" s="118">
        <f>('[1]4a. Future Applications'!K444*0.03)*10*1</f>
        <v>0</v>
      </c>
      <c r="F33" s="117">
        <f>('[1]4a. Future Applications'!L444*0.03)*10*1</f>
        <v>0</v>
      </c>
      <c r="G33" s="117">
        <f>('[1]4a. Future Applications'!M444*0.03)*10*1</f>
        <v>0</v>
      </c>
      <c r="H33" s="117">
        <f>('[1]4a. Future Applications'!N444*0.03)*10*1</f>
        <v>0</v>
      </c>
      <c r="I33" s="117">
        <f>('[1]4a. Future Applications'!O444*0.03)*10*1</f>
        <v>0</v>
      </c>
      <c r="J33" s="117">
        <f>('[1]4a. Future Applications'!P444*0.03)*10*1</f>
        <v>0</v>
      </c>
      <c r="K33" s="117">
        <f>('[1]4a. Future Applications'!Q444*0.03)*10*1</f>
        <v>0</v>
      </c>
      <c r="L33" s="117">
        <f>('[1]4a. Future Applications'!R444*0.03)*10*1</f>
        <v>0</v>
      </c>
      <c r="M33" s="117">
        <f>('[1]4a. Future Applications'!S444*0.03)*10*1</f>
        <v>0</v>
      </c>
      <c r="N33" s="117">
        <f>('[1]4a. Future Applications'!T444*0.03)*10*1</f>
        <v>116.7</v>
      </c>
      <c r="O33" s="117">
        <f>('[1]4a. Future Applications'!U444*0.03)*10*1</f>
        <v>0</v>
      </c>
      <c r="P33" s="117">
        <f>('[1]4a. Future Applications'!V444*0.03)*10*1</f>
        <v>0</v>
      </c>
      <c r="Q33" s="117">
        <f>('[1]4a. Future Applications'!W444*0.03)*10*1</f>
        <v>0</v>
      </c>
      <c r="R33" s="117">
        <f>('[1]4a. Future Applications'!X444*0.03)*10*1</f>
        <v>0</v>
      </c>
      <c r="S33" s="117">
        <f>('[1]4a. Future Applications'!Y444*0.03)*10*1</f>
        <v>0</v>
      </c>
      <c r="T33" s="117">
        <f>('[1]4a. Future Applications'!Z444*0.03)*10*1</f>
        <v>0</v>
      </c>
      <c r="U33" s="117">
        <f>('[1]4a. Future Applications'!AA444*0.03)*10*1</f>
        <v>0</v>
      </c>
      <c r="V33" s="117">
        <f>('[1]4a. Future Applications'!AB444*0.03)*10*1</f>
        <v>0</v>
      </c>
      <c r="W33" s="117">
        <f>('[1]4a. Future Applications'!AC444*0.03)*10*1</f>
        <v>0</v>
      </c>
      <c r="X33" s="117">
        <f>('[1]4a. Future Applications'!AD444*0.03)*10*1</f>
        <v>0</v>
      </c>
      <c r="Y33" s="118">
        <f>SUM(E33:X33)</f>
        <v>116.7</v>
      </c>
      <c r="Z33" s="119">
        <f>Y33/20</f>
        <v>5.835</v>
      </c>
    </row>
    <row r="34" spans="1:26" s="31" customFormat="1">
      <c r="B34" s="93"/>
      <c r="C34" s="93"/>
      <c r="D34" s="119"/>
      <c r="E34" s="118"/>
      <c r="F34" s="117"/>
      <c r="G34" s="117"/>
      <c r="H34" s="117"/>
      <c r="I34" s="117"/>
      <c r="J34" s="117"/>
      <c r="K34" s="117"/>
      <c r="L34" s="117"/>
      <c r="M34" s="117"/>
      <c r="N34" s="117"/>
      <c r="O34" s="117"/>
      <c r="P34" s="117"/>
      <c r="Q34" s="117"/>
      <c r="R34" s="117"/>
      <c r="S34" s="117"/>
      <c r="T34" s="117"/>
      <c r="U34" s="117"/>
      <c r="V34" s="117"/>
      <c r="W34" s="117"/>
      <c r="X34" s="117"/>
      <c r="Y34" s="118"/>
      <c r="Z34" s="119"/>
    </row>
    <row r="35" spans="1:26" s="31" customFormat="1">
      <c r="A35" s="95"/>
      <c r="B35" s="101" t="s">
        <v>799</v>
      </c>
      <c r="C35" s="172"/>
      <c r="D35" s="119"/>
      <c r="E35" s="118"/>
      <c r="F35" s="117"/>
      <c r="G35" s="117"/>
      <c r="H35" s="117"/>
      <c r="I35" s="117"/>
      <c r="J35" s="117"/>
      <c r="K35" s="117"/>
      <c r="L35" s="117"/>
      <c r="M35" s="117"/>
      <c r="N35" s="117"/>
      <c r="O35" s="117"/>
      <c r="P35" s="117"/>
      <c r="Q35" s="117"/>
      <c r="R35" s="117"/>
      <c r="S35" s="117"/>
      <c r="T35" s="117"/>
      <c r="U35" s="117"/>
      <c r="V35" s="117"/>
      <c r="W35" s="117"/>
      <c r="X35" s="117"/>
      <c r="Y35" s="118"/>
      <c r="Z35" s="119"/>
    </row>
    <row r="36" spans="1:26" s="31" customFormat="1">
      <c r="A36" s="95"/>
      <c r="B36" s="95" t="s">
        <v>800</v>
      </c>
      <c r="C36" s="172"/>
      <c r="D36" s="119">
        <f t="shared" ref="D36:X36" si="3">SUM(D27:D33)</f>
        <v>0.22600000000000003</v>
      </c>
      <c r="E36" s="120">
        <f t="shared" si="3"/>
        <v>0</v>
      </c>
      <c r="F36" s="119">
        <f t="shared" si="3"/>
        <v>0</v>
      </c>
      <c r="G36" s="119">
        <f t="shared" si="3"/>
        <v>0</v>
      </c>
      <c r="H36" s="119">
        <f t="shared" si="3"/>
        <v>0.11400000000000002</v>
      </c>
      <c r="I36" s="119">
        <f t="shared" si="3"/>
        <v>4.0750000000000001E-2</v>
      </c>
      <c r="J36" s="119">
        <f t="shared" si="3"/>
        <v>0</v>
      </c>
      <c r="K36" s="119">
        <f t="shared" si="3"/>
        <v>0</v>
      </c>
      <c r="L36" s="119">
        <f t="shared" si="3"/>
        <v>0.11400000000000002</v>
      </c>
      <c r="M36" s="119">
        <f t="shared" si="3"/>
        <v>0</v>
      </c>
      <c r="N36" s="119">
        <f t="shared" si="3"/>
        <v>121.09075</v>
      </c>
      <c r="O36" s="119">
        <f t="shared" si="3"/>
        <v>0</v>
      </c>
      <c r="P36" s="119">
        <f t="shared" si="3"/>
        <v>0.11400000000000002</v>
      </c>
      <c r="Q36" s="119">
        <f t="shared" si="3"/>
        <v>0</v>
      </c>
      <c r="R36" s="119">
        <f t="shared" si="3"/>
        <v>0</v>
      </c>
      <c r="S36" s="119">
        <f t="shared" si="3"/>
        <v>4.0750000000000001E-2</v>
      </c>
      <c r="T36" s="119">
        <f t="shared" si="3"/>
        <v>0.11400000000000002</v>
      </c>
      <c r="U36" s="119">
        <f t="shared" si="3"/>
        <v>0</v>
      </c>
      <c r="V36" s="119">
        <f t="shared" si="3"/>
        <v>0</v>
      </c>
      <c r="W36" s="119">
        <f t="shared" si="3"/>
        <v>0</v>
      </c>
      <c r="X36" s="119">
        <f t="shared" si="3"/>
        <v>4.0750000000000001E-2</v>
      </c>
      <c r="Y36" s="120">
        <f>SUM(E36:X36)</f>
        <v>121.66900000000001</v>
      </c>
      <c r="Z36" s="119">
        <f>Y36/20</f>
        <v>6.0834500000000009</v>
      </c>
    </row>
    <row r="37" spans="1:26" s="36" customFormat="1">
      <c r="B37" s="101" t="s">
        <v>799</v>
      </c>
      <c r="C37" s="127"/>
      <c r="D37" s="125">
        <f t="shared" ref="D37:X37" si="4">SUM(D36:D36)</f>
        <v>0.22600000000000003</v>
      </c>
      <c r="E37" s="182">
        <f t="shared" si="4"/>
        <v>0</v>
      </c>
      <c r="F37" s="125">
        <f t="shared" si="4"/>
        <v>0</v>
      </c>
      <c r="G37" s="125">
        <f t="shared" si="4"/>
        <v>0</v>
      </c>
      <c r="H37" s="125">
        <f t="shared" si="4"/>
        <v>0.11400000000000002</v>
      </c>
      <c r="I37" s="125">
        <f t="shared" si="4"/>
        <v>4.0750000000000001E-2</v>
      </c>
      <c r="J37" s="125">
        <f t="shared" si="4"/>
        <v>0</v>
      </c>
      <c r="K37" s="125">
        <f t="shared" si="4"/>
        <v>0</v>
      </c>
      <c r="L37" s="125">
        <f t="shared" si="4"/>
        <v>0.11400000000000002</v>
      </c>
      <c r="M37" s="125">
        <f t="shared" si="4"/>
        <v>0</v>
      </c>
      <c r="N37" s="125">
        <f t="shared" si="4"/>
        <v>121.09075</v>
      </c>
      <c r="O37" s="125">
        <f t="shared" si="4"/>
        <v>0</v>
      </c>
      <c r="P37" s="125">
        <f t="shared" si="4"/>
        <v>0.11400000000000002</v>
      </c>
      <c r="Q37" s="125">
        <f t="shared" si="4"/>
        <v>0</v>
      </c>
      <c r="R37" s="125">
        <f t="shared" si="4"/>
        <v>0</v>
      </c>
      <c r="S37" s="125">
        <f t="shared" si="4"/>
        <v>4.0750000000000001E-2</v>
      </c>
      <c r="T37" s="125">
        <f t="shared" si="4"/>
        <v>0.11400000000000002</v>
      </c>
      <c r="U37" s="125">
        <f t="shared" si="4"/>
        <v>0</v>
      </c>
      <c r="V37" s="125">
        <f t="shared" si="4"/>
        <v>0</v>
      </c>
      <c r="W37" s="125">
        <f t="shared" si="4"/>
        <v>0</v>
      </c>
      <c r="X37" s="125">
        <f t="shared" si="4"/>
        <v>4.0750000000000001E-2</v>
      </c>
      <c r="Y37" s="182">
        <f>SUM(E37:X37)</f>
        <v>121.66900000000001</v>
      </c>
      <c r="Z37" s="125">
        <f>Y37/20</f>
        <v>6.0834500000000009</v>
      </c>
    </row>
    <row r="38" spans="1:26" s="31" customFormat="1">
      <c r="B38" s="95" t="s">
        <v>795</v>
      </c>
      <c r="C38" s="95"/>
      <c r="D38" s="119"/>
      <c r="E38" s="120">
        <f>1/(1+3.5%)^'[1]4a. Future Applications'!K$5</f>
        <v>0.96618357487922713</v>
      </c>
      <c r="F38" s="119">
        <f>1/(1+3.5%)^'[1]4a. Future Applications'!L$5</f>
        <v>0.93351070036640305</v>
      </c>
      <c r="G38" s="119">
        <f>1/(1+3.5%)^'[1]4a. Future Applications'!M$5</f>
        <v>0.90194270566802237</v>
      </c>
      <c r="H38" s="119">
        <f>1/(1+3.5%)^'[1]4a. Future Applications'!N$5</f>
        <v>0.87144222769857238</v>
      </c>
      <c r="I38" s="119">
        <f>1/(1+3.5%)^'[1]4a. Future Applications'!O$5</f>
        <v>0.84197316685852419</v>
      </c>
      <c r="J38" s="119">
        <f>1/(1+3.5%)^'[1]4a. Future Applications'!P$5</f>
        <v>0.81350064430775282</v>
      </c>
      <c r="K38" s="119">
        <f>1/(1+3.5%)^'[1]4a. Future Applications'!Q$5</f>
        <v>0.78599096068381913</v>
      </c>
      <c r="L38" s="119">
        <f>1/(1+3.5%)^'[1]4a. Future Applications'!R$5</f>
        <v>0.75941155621625056</v>
      </c>
      <c r="M38" s="119">
        <f>1/(1+3.5%)^'[1]4a. Future Applications'!S$5</f>
        <v>0.73373097218961414</v>
      </c>
      <c r="N38" s="119">
        <f>1/(1+3.5%)^'[1]4a. Future Applications'!T$5</f>
        <v>0.70891881370977217</v>
      </c>
      <c r="O38" s="119">
        <f>1/(1+3.5%)^'[1]4a. Future Applications'!U$5</f>
        <v>0.68494571372924851</v>
      </c>
      <c r="P38" s="119">
        <f>1/(1+3.5%)^'[1]4a. Future Applications'!V$5</f>
        <v>0.66178329828912896</v>
      </c>
      <c r="Q38" s="119">
        <f>1/(1+3.5%)^'[1]4a. Future Applications'!W$5</f>
        <v>0.63940415293635666</v>
      </c>
      <c r="R38" s="119">
        <f>1/(1+3.5%)^'[1]4a. Future Applications'!X$5</f>
        <v>0.61778179027667302</v>
      </c>
      <c r="S38" s="119">
        <f>1/(1+3.5%)^'[1]4a. Future Applications'!Y$5</f>
        <v>0.59689061862480497</v>
      </c>
      <c r="T38" s="119">
        <f>1/(1+3.5%)^'[1]4a. Future Applications'!Z$5</f>
        <v>0.57670591171478747</v>
      </c>
      <c r="U38" s="119">
        <f>1/(1+3.5%)^'[1]4a. Future Applications'!AA$5</f>
        <v>0.55720377943457733</v>
      </c>
      <c r="V38" s="119">
        <f>1/(1+3.5%)^'[1]4a. Future Applications'!AB$5</f>
        <v>0.53836113955031628</v>
      </c>
      <c r="W38" s="119">
        <f>1/(1+3.5%)^'[1]4a. Future Applications'!AC$5</f>
        <v>0.52015569038677911</v>
      </c>
      <c r="X38" s="119">
        <f>1/(1+3.5%)^'[1]4a. Future Applications'!AD$5</f>
        <v>0.50256588443167061</v>
      </c>
      <c r="Y38" s="118"/>
      <c r="Z38" s="119"/>
    </row>
    <row r="39" spans="1:26" s="31" customFormat="1">
      <c r="B39" s="101" t="s">
        <v>1147</v>
      </c>
      <c r="C39" s="95"/>
      <c r="D39" s="125"/>
      <c r="E39" s="126">
        <f t="shared" ref="E39:X39" si="5">E38*E37</f>
        <v>0</v>
      </c>
      <c r="F39" s="124">
        <f t="shared" si="5"/>
        <v>0</v>
      </c>
      <c r="G39" s="124">
        <f t="shared" si="5"/>
        <v>0</v>
      </c>
      <c r="H39" s="124">
        <f t="shared" si="5"/>
        <v>9.9344413957637268E-2</v>
      </c>
      <c r="I39" s="124">
        <f t="shared" si="5"/>
        <v>3.4310406549484862E-2</v>
      </c>
      <c r="J39" s="124">
        <f t="shared" si="5"/>
        <v>0</v>
      </c>
      <c r="K39" s="124">
        <f t="shared" si="5"/>
        <v>0</v>
      </c>
      <c r="L39" s="124">
        <f t="shared" si="5"/>
        <v>8.6572917408652583E-2</v>
      </c>
      <c r="M39" s="124">
        <f t="shared" si="5"/>
        <v>0</v>
      </c>
      <c r="N39" s="124">
        <f t="shared" si="5"/>
        <v>85.843510841226589</v>
      </c>
      <c r="O39" s="124">
        <f t="shared" si="5"/>
        <v>0</v>
      </c>
      <c r="P39" s="124">
        <f t="shared" si="5"/>
        <v>7.5443296004960719E-2</v>
      </c>
      <c r="Q39" s="124">
        <f t="shared" si="5"/>
        <v>0</v>
      </c>
      <c r="R39" s="124">
        <f t="shared" si="5"/>
        <v>0</v>
      </c>
      <c r="S39" s="124">
        <f t="shared" si="5"/>
        <v>2.4323292708960803E-2</v>
      </c>
      <c r="T39" s="124">
        <f t="shared" si="5"/>
        <v>6.5744473935485784E-2</v>
      </c>
      <c r="U39" s="124">
        <f t="shared" si="5"/>
        <v>0</v>
      </c>
      <c r="V39" s="124">
        <f t="shared" si="5"/>
        <v>0</v>
      </c>
      <c r="W39" s="124">
        <f t="shared" si="5"/>
        <v>0</v>
      </c>
      <c r="X39" s="124">
        <f t="shared" si="5"/>
        <v>2.0479559790590577E-2</v>
      </c>
      <c r="Y39" s="126">
        <f>SUM(E39:X39)</f>
        <v>86.249729201582355</v>
      </c>
      <c r="Z39" s="125"/>
    </row>
    <row r="40" spans="1:26" s="31" customFormat="1" ht="13.5" thickBot="1">
      <c r="A40" s="86"/>
      <c r="B40" s="86"/>
      <c r="C40" s="97"/>
      <c r="D40" s="183"/>
      <c r="E40" s="187"/>
      <c r="F40" s="183"/>
      <c r="G40" s="183"/>
      <c r="H40" s="183"/>
      <c r="I40" s="183"/>
      <c r="J40" s="183"/>
      <c r="K40" s="183"/>
      <c r="L40" s="183"/>
      <c r="M40" s="183"/>
      <c r="N40" s="183"/>
      <c r="O40" s="183"/>
      <c r="P40" s="183"/>
      <c r="Q40" s="183"/>
      <c r="R40" s="183"/>
      <c r="S40" s="183"/>
      <c r="T40" s="183"/>
      <c r="U40" s="183"/>
      <c r="V40" s="183"/>
      <c r="W40" s="183"/>
      <c r="X40" s="183"/>
      <c r="Y40" s="184"/>
      <c r="Z40" s="183"/>
    </row>
    <row r="41" spans="1:26" s="31" customFormat="1" ht="28.5" customHeight="1">
      <c r="A41" s="83" t="s">
        <v>1137</v>
      </c>
      <c r="B41" s="89"/>
      <c r="C41" s="241" t="s">
        <v>1167</v>
      </c>
      <c r="D41" s="241"/>
      <c r="E41" s="188"/>
      <c r="F41" s="174"/>
      <c r="G41" s="174"/>
      <c r="H41" s="174"/>
      <c r="I41" s="174"/>
      <c r="J41" s="174"/>
      <c r="K41" s="174"/>
      <c r="L41" s="174"/>
      <c r="M41" s="174"/>
      <c r="N41" s="174"/>
      <c r="O41" s="174"/>
      <c r="P41" s="174"/>
      <c r="Q41" s="174"/>
      <c r="R41" s="174"/>
      <c r="S41" s="174"/>
      <c r="T41" s="174"/>
      <c r="U41" s="174"/>
      <c r="V41" s="174"/>
      <c r="W41" s="174"/>
      <c r="X41" s="174"/>
      <c r="Y41" s="179"/>
      <c r="Z41" s="174"/>
    </row>
    <row r="42" spans="1:26" s="31" customFormat="1">
      <c r="A42" s="83"/>
      <c r="B42" s="91" t="s">
        <v>1148</v>
      </c>
      <c r="C42" s="101"/>
      <c r="D42" s="175"/>
      <c r="E42" s="186"/>
      <c r="F42" s="176"/>
      <c r="G42" s="176"/>
      <c r="H42" s="176"/>
      <c r="I42" s="176"/>
      <c r="J42" s="176"/>
      <c r="K42" s="176"/>
      <c r="L42" s="176"/>
      <c r="M42" s="176"/>
      <c r="N42" s="176"/>
      <c r="O42" s="176"/>
      <c r="P42" s="176"/>
      <c r="Q42" s="176"/>
      <c r="R42" s="176"/>
      <c r="S42" s="176"/>
      <c r="T42" s="176"/>
      <c r="U42" s="176"/>
      <c r="V42" s="176"/>
      <c r="W42" s="176"/>
      <c r="X42" s="176"/>
      <c r="Y42" s="180"/>
      <c r="Z42" s="174"/>
    </row>
    <row r="43" spans="1:26" s="31" customFormat="1" ht="38.25">
      <c r="B43" s="93" t="s">
        <v>1091</v>
      </c>
      <c r="C43" s="172">
        <f>SUM('[1]2. Industry Scenario'!$E$21)</f>
        <v>8.0000000000000002E-3</v>
      </c>
      <c r="D43" s="119">
        <f>('[1]4a. Future Applications'!I450*0.5)*$C$76</f>
        <v>0</v>
      </c>
      <c r="E43" s="118">
        <f>('[1]4a. Future Applications'!K450*0.5)*$C$76</f>
        <v>0</v>
      </c>
      <c r="F43" s="117">
        <f>('[1]4a. Future Applications'!L450*0.5)*$C$76</f>
        <v>0</v>
      </c>
      <c r="G43" s="117">
        <f>('[1]4a. Future Applications'!M450*0.5)*$C$76</f>
        <v>0</v>
      </c>
      <c r="H43" s="117">
        <f>('[1]4a. Future Applications'!N450*0.5)*$C$76</f>
        <v>0</v>
      </c>
      <c r="I43" s="117">
        <f>('[1]4a. Future Applications'!O450*0.5)*$C$76</f>
        <v>0</v>
      </c>
      <c r="J43" s="117">
        <f>('[1]4a. Future Applications'!P450*0.5)*$C$76</f>
        <v>0</v>
      </c>
      <c r="K43" s="117">
        <f>('[1]4a. Future Applications'!Q450*0.5)*$C$76</f>
        <v>0</v>
      </c>
      <c r="L43" s="117">
        <f>('[1]4a. Future Applications'!R450*0.5)*$C$76</f>
        <v>0</v>
      </c>
      <c r="M43" s="117">
        <f>('[1]4a. Future Applications'!S450*0.5)*$C$76</f>
        <v>0</v>
      </c>
      <c r="N43" s="117">
        <f>('[1]4a. Future Applications'!T450*0.5)*$C$76</f>
        <v>0</v>
      </c>
      <c r="O43" s="117">
        <f>('[1]4a. Future Applications'!U450*0.5)*$C$76</f>
        <v>0</v>
      </c>
      <c r="P43" s="117">
        <f>('[1]4a. Future Applications'!V450*0.5)*$C$76</f>
        <v>0</v>
      </c>
      <c r="Q43" s="117">
        <f>('[1]4a. Future Applications'!W450*0.5)*$C$76</f>
        <v>0</v>
      </c>
      <c r="R43" s="117">
        <f>('[1]4a. Future Applications'!X450*0.5)*$C$76</f>
        <v>0</v>
      </c>
      <c r="S43" s="117">
        <f>('[1]4a. Future Applications'!Y450*0.5)*$C$76</f>
        <v>0</v>
      </c>
      <c r="T43" s="117">
        <f>('[1]4a. Future Applications'!Z450*0.5)*$C$76</f>
        <v>0</v>
      </c>
      <c r="U43" s="117">
        <f>('[1]4a. Future Applications'!AA450*0.5)*$C$76</f>
        <v>0</v>
      </c>
      <c r="V43" s="117">
        <f>('[1]4a. Future Applications'!AB450*0.5)*$C$76</f>
        <v>0</v>
      </c>
      <c r="W43" s="117">
        <f>('[1]4a. Future Applications'!AC450*0.5)*$C$76</f>
        <v>0</v>
      </c>
      <c r="X43" s="117">
        <f>('[1]4a. Future Applications'!AD450*0.5)*$C$76</f>
        <v>0</v>
      </c>
      <c r="Y43" s="118">
        <f>SUM(E43:X43)</f>
        <v>0</v>
      </c>
      <c r="Z43" s="119">
        <f>Y43/20</f>
        <v>0</v>
      </c>
    </row>
    <row r="44" spans="1:26" s="31" customFormat="1" ht="38.25">
      <c r="B44" s="93" t="s">
        <v>1092</v>
      </c>
      <c r="C44" s="172">
        <f>SUM('[1]2. Industry Scenario'!$E$22)</f>
        <v>3.2000000000000001E-2</v>
      </c>
      <c r="D44" s="119">
        <f>('[1]4a. Future Applications'!I450*0.5)*$C$77</f>
        <v>0</v>
      </c>
      <c r="E44" s="118">
        <f>('[1]4a. Future Applications'!K450*0.5)*$C$77</f>
        <v>0</v>
      </c>
      <c r="F44" s="117">
        <f>('[1]4a. Future Applications'!L450*0.5)*$C$77</f>
        <v>0</v>
      </c>
      <c r="G44" s="117">
        <f>('[1]4a. Future Applications'!M450*0.5)*$C$77</f>
        <v>0</v>
      </c>
      <c r="H44" s="117">
        <f>('[1]4a. Future Applications'!N450*0.5)*$C$77</f>
        <v>0</v>
      </c>
      <c r="I44" s="117">
        <f>('[1]4a. Future Applications'!O450*0.5)*$C$77</f>
        <v>0</v>
      </c>
      <c r="J44" s="117">
        <f>('[1]4a. Future Applications'!P450*0.5)*$C$77</f>
        <v>0</v>
      </c>
      <c r="K44" s="117">
        <f>('[1]4a. Future Applications'!Q450*0.5)*$C$77</f>
        <v>0</v>
      </c>
      <c r="L44" s="117">
        <f>('[1]4a. Future Applications'!R450*0.5)*$C$77</f>
        <v>0</v>
      </c>
      <c r="M44" s="117">
        <f>('[1]4a. Future Applications'!S450*0.5)*$C$77</f>
        <v>0</v>
      </c>
      <c r="N44" s="117">
        <f>('[1]4a. Future Applications'!T450*0.5)*$C$77</f>
        <v>0</v>
      </c>
      <c r="O44" s="117">
        <f>('[1]4a. Future Applications'!U450*0.5)*$C$77</f>
        <v>0</v>
      </c>
      <c r="P44" s="117">
        <f>('[1]4a. Future Applications'!V450*0.5)*$C$77</f>
        <v>0</v>
      </c>
      <c r="Q44" s="117">
        <f>('[1]4a. Future Applications'!W450*0.5)*$C$77</f>
        <v>0</v>
      </c>
      <c r="R44" s="117">
        <f>('[1]4a. Future Applications'!X450*0.5)*$C$77</f>
        <v>0</v>
      </c>
      <c r="S44" s="117">
        <f>('[1]4a. Future Applications'!Y450*0.5)*$C$77</f>
        <v>0</v>
      </c>
      <c r="T44" s="117">
        <f>('[1]4a. Future Applications'!Z450*0.5)*$C$77</f>
        <v>0</v>
      </c>
      <c r="U44" s="117">
        <f>('[1]4a. Future Applications'!AA450*0.5)*$C$77</f>
        <v>0</v>
      </c>
      <c r="V44" s="117">
        <f>('[1]4a. Future Applications'!AB450*0.5)*$C$77</f>
        <v>0</v>
      </c>
      <c r="W44" s="117">
        <f>('[1]4a. Future Applications'!AC450*0.5)*$C$77</f>
        <v>0</v>
      </c>
      <c r="X44" s="117">
        <f>('[1]4a. Future Applications'!AD450*0.5)*$C$77</f>
        <v>0</v>
      </c>
      <c r="Y44" s="118">
        <f>SUM(E44:X44)</f>
        <v>0</v>
      </c>
      <c r="Z44" s="119">
        <f>Y44/20</f>
        <v>0</v>
      </c>
    </row>
    <row r="45" spans="1:26" s="31" customFormat="1" ht="38.25">
      <c r="B45" s="93" t="s">
        <v>1093</v>
      </c>
      <c r="C45" s="172">
        <f>SUM('[1]2. Industry Scenario'!$E$23)</f>
        <v>0.01</v>
      </c>
      <c r="D45" s="119">
        <f>'[1]4a. Future Applications'!I455*$C$78</f>
        <v>0</v>
      </c>
      <c r="E45" s="118">
        <f>'[1]4a. Future Applications'!K455*$C$78</f>
        <v>0</v>
      </c>
      <c r="F45" s="117">
        <f>'[1]4a. Future Applications'!L455*$C$78</f>
        <v>0</v>
      </c>
      <c r="G45" s="117">
        <f>'[1]4a. Future Applications'!M455*$C$78</f>
        <v>0</v>
      </c>
      <c r="H45" s="117">
        <f>'[1]4a. Future Applications'!N455*$C$78</f>
        <v>0</v>
      </c>
      <c r="I45" s="117">
        <f>'[1]4a. Future Applications'!O455*$C$78</f>
        <v>0</v>
      </c>
      <c r="J45" s="117">
        <f>'[1]4a. Future Applications'!P455*$C$78</f>
        <v>0</v>
      </c>
      <c r="K45" s="117">
        <f>'[1]4a. Future Applications'!Q455*$C$78</f>
        <v>0</v>
      </c>
      <c r="L45" s="117">
        <f>'[1]4a. Future Applications'!R455*$C$78</f>
        <v>0</v>
      </c>
      <c r="M45" s="117">
        <f>'[1]4a. Future Applications'!S455*$C$78</f>
        <v>0</v>
      </c>
      <c r="N45" s="117">
        <f>'[1]4a. Future Applications'!T455*$C$78</f>
        <v>0.05</v>
      </c>
      <c r="O45" s="117">
        <f>'[1]4a. Future Applications'!U455*$C$78</f>
        <v>0</v>
      </c>
      <c r="P45" s="117">
        <f>'[1]4a. Future Applications'!V455*$C$78</f>
        <v>0</v>
      </c>
      <c r="Q45" s="117">
        <f>'[1]4a. Future Applications'!W455*$C$78</f>
        <v>0</v>
      </c>
      <c r="R45" s="117">
        <f>'[1]4a. Future Applications'!X455*$C$78</f>
        <v>0</v>
      </c>
      <c r="S45" s="117">
        <f>'[1]4a. Future Applications'!Y455*$C$78</f>
        <v>0</v>
      </c>
      <c r="T45" s="117">
        <f>'[1]4a. Future Applications'!Z455*$C$78</f>
        <v>0</v>
      </c>
      <c r="U45" s="117">
        <f>'[1]4a. Future Applications'!AA455*$C$78</f>
        <v>0</v>
      </c>
      <c r="V45" s="117">
        <f>'[1]4a. Future Applications'!AB455*$C$78</f>
        <v>0</v>
      </c>
      <c r="W45" s="117">
        <f>'[1]4a. Future Applications'!AC455*$C$78</f>
        <v>0</v>
      </c>
      <c r="X45" s="117">
        <f>'[1]4a. Future Applications'!AD455*$C$78</f>
        <v>0</v>
      </c>
      <c r="Y45" s="118">
        <f>SUM(E45:X45)</f>
        <v>0.05</v>
      </c>
      <c r="Z45" s="119">
        <f>Y45/20</f>
        <v>2.5000000000000001E-3</v>
      </c>
    </row>
    <row r="46" spans="1:26" s="31" customFormat="1" ht="38.25">
      <c r="B46" s="93" t="s">
        <v>1094</v>
      </c>
      <c r="C46" s="172">
        <f>SUM('[1]2. Industry Scenario'!$E$24)</f>
        <v>2E-3</v>
      </c>
      <c r="D46" s="119">
        <f>'[1]4a. Future Applications'!I465*'[1]2. Industry Scenario'!E18</f>
        <v>0</v>
      </c>
      <c r="E46" s="118">
        <f>'[1]4a. Future Applications'!K465*$C$79</f>
        <v>0</v>
      </c>
      <c r="F46" s="117">
        <f>'[1]4a. Future Applications'!L465*$C$79</f>
        <v>0</v>
      </c>
      <c r="G46" s="117">
        <f>'[1]4a. Future Applications'!M465*$C$79</f>
        <v>0</v>
      </c>
      <c r="H46" s="117">
        <f>'[1]4a. Future Applications'!N465*$C$79</f>
        <v>0</v>
      </c>
      <c r="I46" s="117">
        <f>'[1]4a. Future Applications'!O465*$C$79</f>
        <v>0</v>
      </c>
      <c r="J46" s="117">
        <f>'[1]4a. Future Applications'!P465*$C$79</f>
        <v>0</v>
      </c>
      <c r="K46" s="117">
        <f>'[1]4a. Future Applications'!Q465*$C$79</f>
        <v>0</v>
      </c>
      <c r="L46" s="117">
        <f>'[1]4a. Future Applications'!R465*$C$79</f>
        <v>0</v>
      </c>
      <c r="M46" s="117">
        <f>'[1]4a. Future Applications'!S465*$C$79</f>
        <v>0</v>
      </c>
      <c r="N46" s="117">
        <f>'[1]4a. Future Applications'!T465*$C$79</f>
        <v>0</v>
      </c>
      <c r="O46" s="117">
        <f>'[1]4a. Future Applications'!U465*$C$79</f>
        <v>0</v>
      </c>
      <c r="P46" s="117">
        <f>'[1]4a. Future Applications'!V465*$C$79</f>
        <v>0</v>
      </c>
      <c r="Q46" s="117">
        <f>'[1]4a. Future Applications'!W465*$C$79</f>
        <v>0</v>
      </c>
      <c r="R46" s="117">
        <f>'[1]4a. Future Applications'!X465*$C$79</f>
        <v>0</v>
      </c>
      <c r="S46" s="117">
        <f>'[1]4a. Future Applications'!Y465*$C$79</f>
        <v>0</v>
      </c>
      <c r="T46" s="117">
        <f>'[1]4a. Future Applications'!Z465*$C$79</f>
        <v>0</v>
      </c>
      <c r="U46" s="117">
        <f>'[1]4a. Future Applications'!AA465*$C$79</f>
        <v>0</v>
      </c>
      <c r="V46" s="117">
        <f>'[1]4a. Future Applications'!AB465*$C$79</f>
        <v>0</v>
      </c>
      <c r="W46" s="117">
        <f>'[1]4a. Future Applications'!AC465*$C$79</f>
        <v>0</v>
      </c>
      <c r="X46" s="117">
        <f>'[1]4a. Future Applications'!AD465*$C$79</f>
        <v>0</v>
      </c>
      <c r="Y46" s="118">
        <f>SUM(E46:X46)</f>
        <v>0</v>
      </c>
      <c r="Z46" s="119">
        <f>Y46/20</f>
        <v>0</v>
      </c>
    </row>
    <row r="47" spans="1:26" s="31" customFormat="1" ht="25.5">
      <c r="B47" s="93" t="s">
        <v>1095</v>
      </c>
      <c r="C47" s="172">
        <f>SUM('[1]2. Industry Scenario'!$E$20)</f>
        <v>3.8000000000000006E-2</v>
      </c>
      <c r="D47" s="119">
        <v>0</v>
      </c>
      <c r="E47" s="118">
        <f>'[1]4a. Future Applications'!K460*$C$80</f>
        <v>0</v>
      </c>
      <c r="F47" s="117">
        <f>'[1]4a. Future Applications'!L460*$C$80</f>
        <v>0</v>
      </c>
      <c r="G47" s="117">
        <f>'[1]4a. Future Applications'!M460*$C$80</f>
        <v>0</v>
      </c>
      <c r="H47" s="117">
        <f>'[1]4a. Future Applications'!N460*$C$80</f>
        <v>0</v>
      </c>
      <c r="I47" s="117">
        <f>'[1]4a. Future Applications'!O460*$C$80</f>
        <v>0</v>
      </c>
      <c r="J47" s="117">
        <f>'[1]4a. Future Applications'!P460*$C$80</f>
        <v>0</v>
      </c>
      <c r="K47" s="117">
        <f>'[1]4a. Future Applications'!Q460*$C$80</f>
        <v>0</v>
      </c>
      <c r="L47" s="117">
        <f>'[1]4a. Future Applications'!R460*$C$80</f>
        <v>0</v>
      </c>
      <c r="M47" s="117">
        <f>'[1]4a. Future Applications'!S460*$C$80</f>
        <v>0</v>
      </c>
      <c r="N47" s="117">
        <f>'[1]4a. Future Applications'!T460*$C$80</f>
        <v>0</v>
      </c>
      <c r="O47" s="117">
        <f>'[1]4a. Future Applications'!U460*$C$80</f>
        <v>0</v>
      </c>
      <c r="P47" s="117">
        <f>'[1]4a. Future Applications'!V460*$C$80</f>
        <v>0</v>
      </c>
      <c r="Q47" s="117">
        <f>'[1]4a. Future Applications'!W460*$C$80</f>
        <v>0</v>
      </c>
      <c r="R47" s="117">
        <f>'[1]4a. Future Applications'!X460*$C$80</f>
        <v>0</v>
      </c>
      <c r="S47" s="117">
        <f>'[1]4a. Future Applications'!Y460*$C$80</f>
        <v>0</v>
      </c>
      <c r="T47" s="117">
        <f>'[1]4a. Future Applications'!Z460*$C$80</f>
        <v>0</v>
      </c>
      <c r="U47" s="117">
        <f>'[1]4a. Future Applications'!AA460*$C$80</f>
        <v>0</v>
      </c>
      <c r="V47" s="117">
        <f>'[1]4a. Future Applications'!AB460*$C$80</f>
        <v>0</v>
      </c>
      <c r="W47" s="117">
        <f>'[1]4a. Future Applications'!AC460*$C$80</f>
        <v>0</v>
      </c>
      <c r="X47" s="117">
        <f>'[1]4a. Future Applications'!AD460*$C$80</f>
        <v>0</v>
      </c>
      <c r="Y47" s="118">
        <f>SUM(E47:X47)</f>
        <v>0</v>
      </c>
      <c r="Z47" s="119">
        <f>Y47/20</f>
        <v>0</v>
      </c>
    </row>
    <row r="48" spans="1:26" s="31" customFormat="1">
      <c r="B48" s="91" t="s">
        <v>1096</v>
      </c>
      <c r="C48" s="101"/>
      <c r="D48" s="178"/>
      <c r="E48" s="120"/>
      <c r="F48" s="119"/>
      <c r="G48" s="119"/>
      <c r="H48" s="119"/>
      <c r="I48" s="119"/>
      <c r="J48" s="119"/>
      <c r="K48" s="119"/>
      <c r="L48" s="119"/>
      <c r="M48" s="119"/>
      <c r="N48" s="119"/>
      <c r="O48" s="119"/>
      <c r="P48" s="119"/>
      <c r="Q48" s="119"/>
      <c r="R48" s="119"/>
      <c r="S48" s="119"/>
      <c r="T48" s="119"/>
      <c r="U48" s="119"/>
      <c r="V48" s="119"/>
      <c r="W48" s="119"/>
      <c r="X48" s="119"/>
      <c r="Y48" s="181"/>
      <c r="Z48" s="119"/>
    </row>
    <row r="49" spans="1:26" s="31" customFormat="1" ht="25.5">
      <c r="B49" s="93" t="s">
        <v>1097</v>
      </c>
      <c r="C49" s="93" t="s">
        <v>1098</v>
      </c>
      <c r="D49" s="119">
        <v>0</v>
      </c>
      <c r="E49" s="118">
        <f>('[1]4a. Future Applications'!K445*0.03)*10*1</f>
        <v>0</v>
      </c>
      <c r="F49" s="117">
        <f>('[1]4a. Future Applications'!L445*0.03)*10*1</f>
        <v>0</v>
      </c>
      <c r="G49" s="117">
        <f>('[1]4a. Future Applications'!M445*0.03)*10*1</f>
        <v>0</v>
      </c>
      <c r="H49" s="117">
        <f>('[1]4a. Future Applications'!N445*0.03)*10*1</f>
        <v>0</v>
      </c>
      <c r="I49" s="117">
        <f>('[1]4a. Future Applications'!O445*0.03)*10*1</f>
        <v>0</v>
      </c>
      <c r="J49" s="117">
        <f>('[1]4a. Future Applications'!P445*0.03)*10*1</f>
        <v>0</v>
      </c>
      <c r="K49" s="117">
        <f>('[1]4a. Future Applications'!Q445*0.03)*10*1</f>
        <v>0</v>
      </c>
      <c r="L49" s="117">
        <f>('[1]4a. Future Applications'!R445*0.03)*10*1</f>
        <v>0</v>
      </c>
      <c r="M49" s="117">
        <f>('[1]4a. Future Applications'!S445*0.03)*10*1</f>
        <v>0</v>
      </c>
      <c r="N49" s="117">
        <f>('[1]4a. Future Applications'!T445*0.03)*10*1</f>
        <v>1.5</v>
      </c>
      <c r="O49" s="117">
        <f>('[1]4a. Future Applications'!U445*0.03)*10*1</f>
        <v>0</v>
      </c>
      <c r="P49" s="117">
        <f>('[1]4a. Future Applications'!V445*0.03)*10*1</f>
        <v>0</v>
      </c>
      <c r="Q49" s="117">
        <f>('[1]4a. Future Applications'!W445*0.03)*10*1</f>
        <v>0</v>
      </c>
      <c r="R49" s="117">
        <f>('[1]4a. Future Applications'!X445*0.03)*10*1</f>
        <v>0</v>
      </c>
      <c r="S49" s="117">
        <f>('[1]4a. Future Applications'!Y445*0.03)*10*1</f>
        <v>0</v>
      </c>
      <c r="T49" s="117">
        <f>('[1]4a. Future Applications'!Z445*0.03)*10*1</f>
        <v>0</v>
      </c>
      <c r="U49" s="117">
        <f>('[1]4a. Future Applications'!AA445*0.03)*10*1</f>
        <v>0</v>
      </c>
      <c r="V49" s="117">
        <f>('[1]4a. Future Applications'!AB445*0.03)*10*1</f>
        <v>0</v>
      </c>
      <c r="W49" s="117">
        <f>('[1]4a. Future Applications'!AC445*0.03)*10*1</f>
        <v>0</v>
      </c>
      <c r="X49" s="117">
        <f>('[1]4a. Future Applications'!AD445*0.03)*10*1</f>
        <v>0</v>
      </c>
      <c r="Y49" s="118">
        <f>SUM(E49:X49)</f>
        <v>1.5</v>
      </c>
      <c r="Z49" s="119">
        <f>Y49/20</f>
        <v>7.4999999999999997E-2</v>
      </c>
    </row>
    <row r="50" spans="1:26" s="31" customFormat="1">
      <c r="B50" s="93"/>
      <c r="C50" s="93"/>
      <c r="D50" s="119"/>
      <c r="E50" s="118"/>
      <c r="F50" s="117"/>
      <c r="G50" s="117"/>
      <c r="H50" s="117"/>
      <c r="I50" s="117"/>
      <c r="J50" s="117"/>
      <c r="K50" s="117"/>
      <c r="L50" s="117"/>
      <c r="M50" s="117"/>
      <c r="N50" s="117"/>
      <c r="O50" s="117"/>
      <c r="P50" s="117"/>
      <c r="Q50" s="117"/>
      <c r="R50" s="117"/>
      <c r="S50" s="117"/>
      <c r="T50" s="117"/>
      <c r="U50" s="117"/>
      <c r="V50" s="117"/>
      <c r="W50" s="117"/>
      <c r="X50" s="117"/>
      <c r="Y50" s="118"/>
      <c r="Z50" s="119"/>
    </row>
    <row r="51" spans="1:26" s="31" customFormat="1">
      <c r="A51" s="95"/>
      <c r="B51" s="101" t="s">
        <v>799</v>
      </c>
      <c r="C51" s="172"/>
      <c r="D51" s="119"/>
      <c r="E51" s="118"/>
      <c r="F51" s="117"/>
      <c r="G51" s="117"/>
      <c r="H51" s="117"/>
      <c r="I51" s="117"/>
      <c r="J51" s="117"/>
      <c r="K51" s="117"/>
      <c r="L51" s="117"/>
      <c r="M51" s="117"/>
      <c r="N51" s="117"/>
      <c r="O51" s="117"/>
      <c r="P51" s="117"/>
      <c r="Q51" s="117"/>
      <c r="R51" s="117"/>
      <c r="S51" s="117"/>
      <c r="T51" s="117"/>
      <c r="U51" s="117"/>
      <c r="V51" s="117"/>
      <c r="W51" s="117"/>
      <c r="X51" s="117"/>
      <c r="Y51" s="118"/>
      <c r="Z51" s="119"/>
    </row>
    <row r="52" spans="1:26" s="31" customFormat="1">
      <c r="A52" s="95"/>
      <c r="B52" s="95" t="s">
        <v>800</v>
      </c>
      <c r="C52" s="172"/>
      <c r="D52" s="119">
        <f t="shared" ref="D52:X52" si="6">SUM(D43:D49)</f>
        <v>0</v>
      </c>
      <c r="E52" s="120">
        <f t="shared" si="6"/>
        <v>0</v>
      </c>
      <c r="F52" s="119">
        <f t="shared" si="6"/>
        <v>0</v>
      </c>
      <c r="G52" s="119">
        <f t="shared" si="6"/>
        <v>0</v>
      </c>
      <c r="H52" s="119">
        <f t="shared" si="6"/>
        <v>0</v>
      </c>
      <c r="I52" s="119">
        <f t="shared" si="6"/>
        <v>0</v>
      </c>
      <c r="J52" s="119">
        <f t="shared" si="6"/>
        <v>0</v>
      </c>
      <c r="K52" s="119">
        <f t="shared" si="6"/>
        <v>0</v>
      </c>
      <c r="L52" s="119">
        <f t="shared" si="6"/>
        <v>0</v>
      </c>
      <c r="M52" s="119">
        <f t="shared" si="6"/>
        <v>0</v>
      </c>
      <c r="N52" s="119">
        <f t="shared" si="6"/>
        <v>1.55</v>
      </c>
      <c r="O52" s="119">
        <f t="shared" si="6"/>
        <v>0</v>
      </c>
      <c r="P52" s="119">
        <f t="shared" si="6"/>
        <v>0</v>
      </c>
      <c r="Q52" s="119">
        <f t="shared" si="6"/>
        <v>0</v>
      </c>
      <c r="R52" s="119">
        <f t="shared" si="6"/>
        <v>0</v>
      </c>
      <c r="S52" s="119">
        <f t="shared" si="6"/>
        <v>0</v>
      </c>
      <c r="T52" s="119">
        <f t="shared" si="6"/>
        <v>0</v>
      </c>
      <c r="U52" s="119">
        <f t="shared" si="6"/>
        <v>0</v>
      </c>
      <c r="V52" s="119">
        <f t="shared" si="6"/>
        <v>0</v>
      </c>
      <c r="W52" s="119">
        <f t="shared" si="6"/>
        <v>0</v>
      </c>
      <c r="X52" s="119">
        <f t="shared" si="6"/>
        <v>0</v>
      </c>
      <c r="Y52" s="120">
        <f>SUM(E52:X52)</f>
        <v>1.55</v>
      </c>
      <c r="Z52" s="119">
        <f>Y52/20</f>
        <v>7.7499999999999999E-2</v>
      </c>
    </row>
    <row r="53" spans="1:26" s="36" customFormat="1">
      <c r="B53" s="101" t="s">
        <v>799</v>
      </c>
      <c r="C53" s="127"/>
      <c r="D53" s="125">
        <f t="shared" ref="D53:X53" si="7">SUM(D52:D52)</f>
        <v>0</v>
      </c>
      <c r="E53" s="182">
        <f t="shared" si="7"/>
        <v>0</v>
      </c>
      <c r="F53" s="125">
        <f t="shared" si="7"/>
        <v>0</v>
      </c>
      <c r="G53" s="125">
        <f t="shared" si="7"/>
        <v>0</v>
      </c>
      <c r="H53" s="125">
        <f t="shared" si="7"/>
        <v>0</v>
      </c>
      <c r="I53" s="125">
        <f t="shared" si="7"/>
        <v>0</v>
      </c>
      <c r="J53" s="125">
        <f t="shared" si="7"/>
        <v>0</v>
      </c>
      <c r="K53" s="125">
        <f t="shared" si="7"/>
        <v>0</v>
      </c>
      <c r="L53" s="125">
        <f t="shared" si="7"/>
        <v>0</v>
      </c>
      <c r="M53" s="125">
        <f t="shared" si="7"/>
        <v>0</v>
      </c>
      <c r="N53" s="125">
        <f t="shared" si="7"/>
        <v>1.55</v>
      </c>
      <c r="O53" s="125">
        <f t="shared" si="7"/>
        <v>0</v>
      </c>
      <c r="P53" s="125">
        <f t="shared" si="7"/>
        <v>0</v>
      </c>
      <c r="Q53" s="125">
        <f t="shared" si="7"/>
        <v>0</v>
      </c>
      <c r="R53" s="125">
        <f t="shared" si="7"/>
        <v>0</v>
      </c>
      <c r="S53" s="125">
        <f t="shared" si="7"/>
        <v>0</v>
      </c>
      <c r="T53" s="125">
        <f t="shared" si="7"/>
        <v>0</v>
      </c>
      <c r="U53" s="125">
        <f t="shared" si="7"/>
        <v>0</v>
      </c>
      <c r="V53" s="125">
        <f t="shared" si="7"/>
        <v>0</v>
      </c>
      <c r="W53" s="125">
        <f t="shared" si="7"/>
        <v>0</v>
      </c>
      <c r="X53" s="125">
        <f t="shared" si="7"/>
        <v>0</v>
      </c>
      <c r="Y53" s="182">
        <f>SUM(E53:X53)</f>
        <v>1.55</v>
      </c>
      <c r="Z53" s="125">
        <f>Y53/20</f>
        <v>7.7499999999999999E-2</v>
      </c>
    </row>
    <row r="54" spans="1:26" s="31" customFormat="1">
      <c r="B54" s="95" t="s">
        <v>795</v>
      </c>
      <c r="C54" s="95"/>
      <c r="D54" s="119"/>
      <c r="E54" s="120">
        <f>1/(1+3.5%)^'[1]4a. Future Applications'!K$5</f>
        <v>0.96618357487922713</v>
      </c>
      <c r="F54" s="119">
        <f>1/(1+3.5%)^'[1]4a. Future Applications'!L$5</f>
        <v>0.93351070036640305</v>
      </c>
      <c r="G54" s="119">
        <f>1/(1+3.5%)^'[1]4a. Future Applications'!M$5</f>
        <v>0.90194270566802237</v>
      </c>
      <c r="H54" s="119">
        <f>1/(1+3.5%)^'[1]4a. Future Applications'!N$5</f>
        <v>0.87144222769857238</v>
      </c>
      <c r="I54" s="119">
        <f>1/(1+3.5%)^'[1]4a. Future Applications'!O$5</f>
        <v>0.84197316685852419</v>
      </c>
      <c r="J54" s="119">
        <f>1/(1+3.5%)^'[1]4a. Future Applications'!P$5</f>
        <v>0.81350064430775282</v>
      </c>
      <c r="K54" s="119">
        <f>1/(1+3.5%)^'[1]4a. Future Applications'!Q$5</f>
        <v>0.78599096068381913</v>
      </c>
      <c r="L54" s="119">
        <f>1/(1+3.5%)^'[1]4a. Future Applications'!R$5</f>
        <v>0.75941155621625056</v>
      </c>
      <c r="M54" s="119">
        <f>1/(1+3.5%)^'[1]4a. Future Applications'!S$5</f>
        <v>0.73373097218961414</v>
      </c>
      <c r="N54" s="119">
        <f>1/(1+3.5%)^'[1]4a. Future Applications'!T$5</f>
        <v>0.70891881370977217</v>
      </c>
      <c r="O54" s="119">
        <f>1/(1+3.5%)^'[1]4a. Future Applications'!U$5</f>
        <v>0.68494571372924851</v>
      </c>
      <c r="P54" s="119">
        <f>1/(1+3.5%)^'[1]4a. Future Applications'!V$5</f>
        <v>0.66178329828912896</v>
      </c>
      <c r="Q54" s="119">
        <f>1/(1+3.5%)^'[1]4a. Future Applications'!W$5</f>
        <v>0.63940415293635666</v>
      </c>
      <c r="R54" s="119">
        <f>1/(1+3.5%)^'[1]4a. Future Applications'!X$5</f>
        <v>0.61778179027667302</v>
      </c>
      <c r="S54" s="119">
        <f>1/(1+3.5%)^'[1]4a. Future Applications'!Y$5</f>
        <v>0.59689061862480497</v>
      </c>
      <c r="T54" s="119">
        <f>1/(1+3.5%)^'[1]4a. Future Applications'!Z$5</f>
        <v>0.57670591171478747</v>
      </c>
      <c r="U54" s="119">
        <f>1/(1+3.5%)^'[1]4a. Future Applications'!AA$5</f>
        <v>0.55720377943457733</v>
      </c>
      <c r="V54" s="119">
        <f>1/(1+3.5%)^'[1]4a. Future Applications'!AB$5</f>
        <v>0.53836113955031628</v>
      </c>
      <c r="W54" s="119">
        <f>1/(1+3.5%)^'[1]4a. Future Applications'!AC$5</f>
        <v>0.52015569038677911</v>
      </c>
      <c r="X54" s="119">
        <f>1/(1+3.5%)^'[1]4a. Future Applications'!AD$5</f>
        <v>0.50256588443167061</v>
      </c>
      <c r="Y54" s="118"/>
      <c r="Z54" s="119"/>
    </row>
    <row r="55" spans="1:26" s="31" customFormat="1">
      <c r="B55" s="101" t="s">
        <v>1147</v>
      </c>
      <c r="C55" s="95"/>
      <c r="D55" s="125"/>
      <c r="E55" s="126">
        <f t="shared" ref="E55:X55" si="8">E54*E53</f>
        <v>0</v>
      </c>
      <c r="F55" s="124">
        <f t="shared" si="8"/>
        <v>0</v>
      </c>
      <c r="G55" s="124">
        <f t="shared" si="8"/>
        <v>0</v>
      </c>
      <c r="H55" s="124">
        <f t="shared" si="8"/>
        <v>0</v>
      </c>
      <c r="I55" s="124">
        <f t="shared" si="8"/>
        <v>0</v>
      </c>
      <c r="J55" s="124">
        <f t="shared" si="8"/>
        <v>0</v>
      </c>
      <c r="K55" s="124">
        <f t="shared" si="8"/>
        <v>0</v>
      </c>
      <c r="L55" s="124">
        <f t="shared" si="8"/>
        <v>0</v>
      </c>
      <c r="M55" s="124">
        <f t="shared" si="8"/>
        <v>0</v>
      </c>
      <c r="N55" s="124">
        <f t="shared" si="8"/>
        <v>1.0988241612501468</v>
      </c>
      <c r="O55" s="124">
        <f t="shared" si="8"/>
        <v>0</v>
      </c>
      <c r="P55" s="124">
        <f t="shared" si="8"/>
        <v>0</v>
      </c>
      <c r="Q55" s="124">
        <f t="shared" si="8"/>
        <v>0</v>
      </c>
      <c r="R55" s="124">
        <f t="shared" si="8"/>
        <v>0</v>
      </c>
      <c r="S55" s="124">
        <f t="shared" si="8"/>
        <v>0</v>
      </c>
      <c r="T55" s="124">
        <f t="shared" si="8"/>
        <v>0</v>
      </c>
      <c r="U55" s="124">
        <f t="shared" si="8"/>
        <v>0</v>
      </c>
      <c r="V55" s="124">
        <f t="shared" si="8"/>
        <v>0</v>
      </c>
      <c r="W55" s="124">
        <f t="shared" si="8"/>
        <v>0</v>
      </c>
      <c r="X55" s="124">
        <f t="shared" si="8"/>
        <v>0</v>
      </c>
      <c r="Y55" s="126">
        <f>SUM(E55:X55)</f>
        <v>1.0988241612501468</v>
      </c>
      <c r="Z55" s="125"/>
    </row>
    <row r="56" spans="1:26" s="31" customFormat="1" ht="13.5" thickBot="1">
      <c r="A56" s="86"/>
      <c r="B56" s="86"/>
      <c r="C56" s="97"/>
      <c r="D56" s="183"/>
      <c r="E56" s="187"/>
      <c r="F56" s="183"/>
      <c r="G56" s="183"/>
      <c r="H56" s="183"/>
      <c r="I56" s="183"/>
      <c r="J56" s="183"/>
      <c r="K56" s="183"/>
      <c r="L56" s="183"/>
      <c r="M56" s="183"/>
      <c r="N56" s="183"/>
      <c r="O56" s="183"/>
      <c r="P56" s="183"/>
      <c r="Q56" s="183"/>
      <c r="R56" s="183"/>
      <c r="S56" s="183"/>
      <c r="T56" s="183"/>
      <c r="U56" s="183"/>
      <c r="V56" s="183"/>
      <c r="W56" s="183"/>
      <c r="X56" s="183"/>
      <c r="Y56" s="184"/>
      <c r="Z56" s="183"/>
    </row>
    <row r="57" spans="1:26" s="31" customFormat="1" ht="29.25" customHeight="1">
      <c r="A57" s="83" t="s">
        <v>1138</v>
      </c>
      <c r="B57" s="89"/>
      <c r="C57" s="241" t="s">
        <v>1167</v>
      </c>
      <c r="D57" s="241"/>
      <c r="E57" s="188"/>
      <c r="F57" s="174"/>
      <c r="G57" s="174"/>
      <c r="H57" s="174"/>
      <c r="I57" s="174"/>
      <c r="J57" s="174"/>
      <c r="K57" s="174"/>
      <c r="L57" s="174"/>
      <c r="M57" s="174"/>
      <c r="N57" s="174"/>
      <c r="O57" s="174"/>
      <c r="P57" s="174"/>
      <c r="Q57" s="174"/>
      <c r="R57" s="174"/>
      <c r="S57" s="174"/>
      <c r="T57" s="174"/>
      <c r="U57" s="174"/>
      <c r="V57" s="174"/>
      <c r="W57" s="174"/>
      <c r="X57" s="174"/>
      <c r="Y57" s="179"/>
      <c r="Z57" s="174"/>
    </row>
    <row r="58" spans="1:26" s="31" customFormat="1">
      <c r="A58" s="83"/>
      <c r="B58" s="91" t="s">
        <v>1148</v>
      </c>
      <c r="C58" s="101"/>
      <c r="D58" s="175"/>
      <c r="E58" s="186"/>
      <c r="F58" s="176"/>
      <c r="G58" s="176"/>
      <c r="H58" s="176"/>
      <c r="I58" s="176"/>
      <c r="J58" s="176"/>
      <c r="K58" s="176"/>
      <c r="L58" s="176"/>
      <c r="M58" s="176"/>
      <c r="N58" s="176"/>
      <c r="O58" s="176"/>
      <c r="P58" s="176"/>
      <c r="Q58" s="176"/>
      <c r="R58" s="176"/>
      <c r="S58" s="176"/>
      <c r="T58" s="176"/>
      <c r="U58" s="176"/>
      <c r="V58" s="176"/>
      <c r="W58" s="176"/>
      <c r="X58" s="176"/>
      <c r="Y58" s="180"/>
      <c r="Z58" s="174"/>
    </row>
    <row r="59" spans="1:26" s="31" customFormat="1" ht="38.25">
      <c r="B59" s="93" t="s">
        <v>1091</v>
      </c>
      <c r="C59" s="172">
        <f>SUM('[1]2. Industry Scenario'!$E$21)</f>
        <v>8.0000000000000002E-3</v>
      </c>
      <c r="D59" s="119">
        <f>('[1]4a. Future Applications'!I451*0.5)*$C$76</f>
        <v>0</v>
      </c>
      <c r="E59" s="118">
        <f>('[1]4a. Future Applications'!K451*0.5)*$C$76</f>
        <v>0</v>
      </c>
      <c r="F59" s="117">
        <f>('[1]4a. Future Applications'!L451*0.5)*$C$76</f>
        <v>0</v>
      </c>
      <c r="G59" s="117">
        <f>('[1]4a. Future Applications'!M451*0.5)*$C$76</f>
        <v>0</v>
      </c>
      <c r="H59" s="117">
        <f>('[1]4a. Future Applications'!N451*0.5)*$C$76</f>
        <v>0</v>
      </c>
      <c r="I59" s="117">
        <f>('[1]4a. Future Applications'!O451*0.5)*$C$76</f>
        <v>0</v>
      </c>
      <c r="J59" s="117">
        <f>('[1]4a. Future Applications'!P451*0.5)*$C$76</f>
        <v>0</v>
      </c>
      <c r="K59" s="117">
        <f>('[1]4a. Future Applications'!Q451*0.5)*$C$76</f>
        <v>0</v>
      </c>
      <c r="L59" s="117">
        <f>('[1]4a. Future Applications'!R451*0.5)*$C$76</f>
        <v>0</v>
      </c>
      <c r="M59" s="117">
        <f>('[1]4a. Future Applications'!S451*0.5)*$C$76</f>
        <v>0</v>
      </c>
      <c r="N59" s="117">
        <f>('[1]4a. Future Applications'!T451*0.5)*$C$76</f>
        <v>8.0000000000000002E-3</v>
      </c>
      <c r="O59" s="117">
        <f>('[1]4a. Future Applications'!U451*0.5)*$C$76</f>
        <v>0</v>
      </c>
      <c r="P59" s="117">
        <f>('[1]4a. Future Applications'!V451*0.5)*$C$76</f>
        <v>0</v>
      </c>
      <c r="Q59" s="117">
        <f>('[1]4a. Future Applications'!W451*0.5)*$C$76</f>
        <v>0</v>
      </c>
      <c r="R59" s="117">
        <f>('[1]4a. Future Applications'!X451*0.5)*$C$76</f>
        <v>0</v>
      </c>
      <c r="S59" s="117">
        <f>('[1]4a. Future Applications'!Y451*0.5)*$C$76</f>
        <v>0</v>
      </c>
      <c r="T59" s="117">
        <f>('[1]4a. Future Applications'!Z451*0.5)*$C$76</f>
        <v>0</v>
      </c>
      <c r="U59" s="117">
        <f>('[1]4a. Future Applications'!AA451*0.5)*$C$76</f>
        <v>0</v>
      </c>
      <c r="V59" s="117">
        <f>('[1]4a. Future Applications'!AB451*0.5)*$C$76</f>
        <v>0</v>
      </c>
      <c r="W59" s="117">
        <f>('[1]4a. Future Applications'!AC451*0.5)*$C$76</f>
        <v>0</v>
      </c>
      <c r="X59" s="117">
        <f>('[1]4a. Future Applications'!AD451*0.5)*$C$76</f>
        <v>0</v>
      </c>
      <c r="Y59" s="118">
        <f>SUM(E59:X59)</f>
        <v>8.0000000000000002E-3</v>
      </c>
      <c r="Z59" s="119">
        <f>Y59/20</f>
        <v>4.0000000000000002E-4</v>
      </c>
    </row>
    <row r="60" spans="1:26" s="31" customFormat="1" ht="38.25">
      <c r="B60" s="93" t="s">
        <v>1092</v>
      </c>
      <c r="C60" s="172">
        <f>SUM('[1]2. Industry Scenario'!$E$22)</f>
        <v>3.2000000000000001E-2</v>
      </c>
      <c r="D60" s="119">
        <f>('[1]4a. Future Applications'!I451*0.5)*$C$77</f>
        <v>0</v>
      </c>
      <c r="E60" s="118">
        <f>('[1]4a. Future Applications'!K451*0.5)*$C$77</f>
        <v>0</v>
      </c>
      <c r="F60" s="117">
        <f>('[1]4a. Future Applications'!L451*0.5)*$C$77</f>
        <v>0</v>
      </c>
      <c r="G60" s="117">
        <f>('[1]4a. Future Applications'!M451*0.5)*$C$77</f>
        <v>0</v>
      </c>
      <c r="H60" s="117">
        <f>('[1]4a. Future Applications'!N451*0.5)*$C$77</f>
        <v>0</v>
      </c>
      <c r="I60" s="117">
        <f>('[1]4a. Future Applications'!O451*0.5)*$C$77</f>
        <v>0</v>
      </c>
      <c r="J60" s="117">
        <f>('[1]4a. Future Applications'!P451*0.5)*$C$77</f>
        <v>0</v>
      </c>
      <c r="K60" s="117">
        <f>('[1]4a. Future Applications'!Q451*0.5)*$C$77</f>
        <v>0</v>
      </c>
      <c r="L60" s="117">
        <f>('[1]4a. Future Applications'!R451*0.5)*$C$77</f>
        <v>0</v>
      </c>
      <c r="M60" s="117">
        <f>('[1]4a. Future Applications'!S451*0.5)*$C$77</f>
        <v>0</v>
      </c>
      <c r="N60" s="117">
        <f>('[1]4a. Future Applications'!T451*0.5)*$C$77</f>
        <v>3.2000000000000001E-2</v>
      </c>
      <c r="O60" s="117">
        <f>('[1]4a. Future Applications'!U451*0.5)*$C$77</f>
        <v>0</v>
      </c>
      <c r="P60" s="117">
        <f>('[1]4a. Future Applications'!V451*0.5)*$C$77</f>
        <v>0</v>
      </c>
      <c r="Q60" s="117">
        <f>('[1]4a. Future Applications'!W451*0.5)*$C$77</f>
        <v>0</v>
      </c>
      <c r="R60" s="117">
        <f>('[1]4a. Future Applications'!X451*0.5)*$C$77</f>
        <v>0</v>
      </c>
      <c r="S60" s="117">
        <f>('[1]4a. Future Applications'!Y451*0.5)*$C$77</f>
        <v>0</v>
      </c>
      <c r="T60" s="117">
        <f>('[1]4a. Future Applications'!Z451*0.5)*$C$77</f>
        <v>0</v>
      </c>
      <c r="U60" s="117">
        <f>('[1]4a. Future Applications'!AA451*0.5)*$C$77</f>
        <v>0</v>
      </c>
      <c r="V60" s="117">
        <f>('[1]4a. Future Applications'!AB451*0.5)*$C$77</f>
        <v>0</v>
      </c>
      <c r="W60" s="117">
        <f>('[1]4a. Future Applications'!AC451*0.5)*$C$77</f>
        <v>0</v>
      </c>
      <c r="X60" s="117">
        <f>('[1]4a. Future Applications'!AD451*0.5)*$C$77</f>
        <v>0</v>
      </c>
      <c r="Y60" s="118">
        <f>SUM(E60:X60)</f>
        <v>3.2000000000000001E-2</v>
      </c>
      <c r="Z60" s="119">
        <f>Y60/20</f>
        <v>1.6000000000000001E-3</v>
      </c>
    </row>
    <row r="61" spans="1:26" s="31" customFormat="1" ht="38.25">
      <c r="B61" s="93" t="s">
        <v>1093</v>
      </c>
      <c r="C61" s="172">
        <f>SUM('[1]2. Industry Scenario'!$E$23)</f>
        <v>0.01</v>
      </c>
      <c r="D61" s="119">
        <f>'[1]4a. Future Applications'!I456*$C$78</f>
        <v>0</v>
      </c>
      <c r="E61" s="118">
        <f>'[1]4a. Future Applications'!K456*$C$78</f>
        <v>0</v>
      </c>
      <c r="F61" s="117">
        <f>'[1]4a. Future Applications'!L456*$C$78</f>
        <v>0</v>
      </c>
      <c r="G61" s="117">
        <f>'[1]4a. Future Applications'!M456*$C$78</f>
        <v>0</v>
      </c>
      <c r="H61" s="117">
        <f>'[1]4a. Future Applications'!N456*$C$78</f>
        <v>0</v>
      </c>
      <c r="I61" s="117">
        <f>'[1]4a. Future Applications'!O456*$C$78</f>
        <v>0</v>
      </c>
      <c r="J61" s="117">
        <f>'[1]4a. Future Applications'!P456*$C$78</f>
        <v>0</v>
      </c>
      <c r="K61" s="117">
        <f>'[1]4a. Future Applications'!Q456*$C$78</f>
        <v>0</v>
      </c>
      <c r="L61" s="117">
        <f>'[1]4a. Future Applications'!R456*$C$78</f>
        <v>0</v>
      </c>
      <c r="M61" s="117">
        <f>'[1]4a. Future Applications'!S456*$C$78</f>
        <v>0</v>
      </c>
      <c r="N61" s="117">
        <f>'[1]4a. Future Applications'!T456*$C$78</f>
        <v>0.04</v>
      </c>
      <c r="O61" s="117">
        <f>'[1]4a. Future Applications'!U456*$C$78</f>
        <v>0</v>
      </c>
      <c r="P61" s="117">
        <f>'[1]4a. Future Applications'!V456*$C$78</f>
        <v>0</v>
      </c>
      <c r="Q61" s="117">
        <f>'[1]4a. Future Applications'!W456*$C$78</f>
        <v>0</v>
      </c>
      <c r="R61" s="117">
        <f>'[1]4a. Future Applications'!X456*$C$78</f>
        <v>0</v>
      </c>
      <c r="S61" s="117">
        <f>'[1]4a. Future Applications'!Y456*$C$78</f>
        <v>0</v>
      </c>
      <c r="T61" s="117">
        <f>'[1]4a. Future Applications'!Z456*$C$78</f>
        <v>0</v>
      </c>
      <c r="U61" s="117">
        <f>'[1]4a. Future Applications'!AA456*$C$78</f>
        <v>0</v>
      </c>
      <c r="V61" s="117">
        <f>'[1]4a. Future Applications'!AB456*$C$78</f>
        <v>0</v>
      </c>
      <c r="W61" s="117">
        <f>'[1]4a. Future Applications'!AC456*$C$78</f>
        <v>0</v>
      </c>
      <c r="X61" s="117">
        <f>'[1]4a. Future Applications'!AD456*$C$78</f>
        <v>0</v>
      </c>
      <c r="Y61" s="118">
        <f>SUM(E61:X61)</f>
        <v>0.04</v>
      </c>
      <c r="Z61" s="119">
        <f>Y61/20</f>
        <v>2E-3</v>
      </c>
    </row>
    <row r="62" spans="1:26" s="31" customFormat="1" ht="38.25">
      <c r="B62" s="93" t="s">
        <v>1094</v>
      </c>
      <c r="C62" s="172">
        <f>SUM('[1]2. Industry Scenario'!$E$24)</f>
        <v>2E-3</v>
      </c>
      <c r="D62" s="119">
        <f>'[1]4a. Future Applications'!I466*'[1]2. Industry Scenario'!E18</f>
        <v>0</v>
      </c>
      <c r="E62" s="118">
        <f>'[1]4a. Future Applications'!K466*$C$79</f>
        <v>0</v>
      </c>
      <c r="F62" s="117">
        <f>'[1]4a. Future Applications'!L466*$C$79</f>
        <v>0</v>
      </c>
      <c r="G62" s="117">
        <f>'[1]4a. Future Applications'!M466*$C$79</f>
        <v>0</v>
      </c>
      <c r="H62" s="117">
        <f>'[1]4a. Future Applications'!N466*$C$79</f>
        <v>0</v>
      </c>
      <c r="I62" s="117">
        <f>'[1]4a. Future Applications'!O466*$C$79</f>
        <v>0</v>
      </c>
      <c r="J62" s="117">
        <f>'[1]4a. Future Applications'!P466*$C$79</f>
        <v>0</v>
      </c>
      <c r="K62" s="117">
        <f>'[1]4a. Future Applications'!Q466*$C$79</f>
        <v>0</v>
      </c>
      <c r="L62" s="117">
        <f>'[1]4a. Future Applications'!R466*$C$79</f>
        <v>0</v>
      </c>
      <c r="M62" s="117">
        <f>'[1]4a. Future Applications'!S466*$C$79</f>
        <v>0</v>
      </c>
      <c r="N62" s="117">
        <f>'[1]4a. Future Applications'!T466*$C$79</f>
        <v>0</v>
      </c>
      <c r="O62" s="117">
        <f>'[1]4a. Future Applications'!U466*$C$79</f>
        <v>0</v>
      </c>
      <c r="P62" s="117">
        <f>'[1]4a. Future Applications'!V466*$C$79</f>
        <v>0</v>
      </c>
      <c r="Q62" s="117">
        <f>'[1]4a. Future Applications'!W466*$C$79</f>
        <v>0</v>
      </c>
      <c r="R62" s="117">
        <f>'[1]4a. Future Applications'!X466*$C$79</f>
        <v>0</v>
      </c>
      <c r="S62" s="117">
        <f>'[1]4a. Future Applications'!Y466*$C$79</f>
        <v>0</v>
      </c>
      <c r="T62" s="117">
        <f>'[1]4a. Future Applications'!Z466*$C$79</f>
        <v>0</v>
      </c>
      <c r="U62" s="117">
        <f>'[1]4a. Future Applications'!AA466*$C$79</f>
        <v>0</v>
      </c>
      <c r="V62" s="117">
        <f>'[1]4a. Future Applications'!AB466*$C$79</f>
        <v>0</v>
      </c>
      <c r="W62" s="117">
        <f>'[1]4a. Future Applications'!AC466*$C$79</f>
        <v>0</v>
      </c>
      <c r="X62" s="117">
        <f>'[1]4a. Future Applications'!AD466*$C$79</f>
        <v>0</v>
      </c>
      <c r="Y62" s="118">
        <f>SUM(E62:X62)</f>
        <v>0</v>
      </c>
      <c r="Z62" s="119">
        <f>Y62/20</f>
        <v>0</v>
      </c>
    </row>
    <row r="63" spans="1:26" s="31" customFormat="1" ht="25.5">
      <c r="B63" s="93" t="s">
        <v>1095</v>
      </c>
      <c r="C63" s="172">
        <f>SUM('[1]2. Industry Scenario'!$E$20)</f>
        <v>3.8000000000000006E-2</v>
      </c>
      <c r="D63" s="119">
        <v>0</v>
      </c>
      <c r="E63" s="118">
        <f>'[1]4a. Future Applications'!K461*$C$80</f>
        <v>0</v>
      </c>
      <c r="F63" s="117">
        <f>'[1]4a. Future Applications'!L461*$C$80</f>
        <v>0</v>
      </c>
      <c r="G63" s="117">
        <f>'[1]4a. Future Applications'!M461*$C$80</f>
        <v>0</v>
      </c>
      <c r="H63" s="117">
        <f>'[1]4a. Future Applications'!N461*$C$80</f>
        <v>0</v>
      </c>
      <c r="I63" s="117">
        <f>'[1]4a. Future Applications'!O461*$C$80</f>
        <v>0</v>
      </c>
      <c r="J63" s="117">
        <f>'[1]4a. Future Applications'!P461*$C$80</f>
        <v>0</v>
      </c>
      <c r="K63" s="117">
        <f>'[1]4a. Future Applications'!Q461*$C$80</f>
        <v>0</v>
      </c>
      <c r="L63" s="117">
        <f>'[1]4a. Future Applications'!R461*$C$80</f>
        <v>0</v>
      </c>
      <c r="M63" s="117">
        <f>'[1]4a. Future Applications'!S461*$C$80</f>
        <v>0</v>
      </c>
      <c r="N63" s="117">
        <f>'[1]4a. Future Applications'!T461*$C$80</f>
        <v>0</v>
      </c>
      <c r="O63" s="117">
        <f>'[1]4a. Future Applications'!U461*$C$80</f>
        <v>0</v>
      </c>
      <c r="P63" s="117">
        <f>'[1]4a. Future Applications'!V461*$C$80</f>
        <v>0</v>
      </c>
      <c r="Q63" s="117">
        <f>'[1]4a. Future Applications'!W461*$C$80</f>
        <v>0</v>
      </c>
      <c r="R63" s="117">
        <f>'[1]4a. Future Applications'!X461*$C$80</f>
        <v>0</v>
      </c>
      <c r="S63" s="117">
        <f>'[1]4a. Future Applications'!Y461*$C$80</f>
        <v>0</v>
      </c>
      <c r="T63" s="117">
        <f>'[1]4a. Future Applications'!Z461*$C$80</f>
        <v>0</v>
      </c>
      <c r="U63" s="117">
        <f>'[1]4a. Future Applications'!AA461*$C$80</f>
        <v>0</v>
      </c>
      <c r="V63" s="117">
        <f>'[1]4a. Future Applications'!AB461*$C$80</f>
        <v>0</v>
      </c>
      <c r="W63" s="117">
        <f>'[1]4a. Future Applications'!AC461*$C$80</f>
        <v>0</v>
      </c>
      <c r="X63" s="117">
        <f>'[1]4a. Future Applications'!AD461*$C$80</f>
        <v>0</v>
      </c>
      <c r="Y63" s="118">
        <f>SUM(E63:X63)</f>
        <v>0</v>
      </c>
      <c r="Z63" s="119">
        <f>Y63/20</f>
        <v>0</v>
      </c>
    </row>
    <row r="64" spans="1:26" s="31" customFormat="1">
      <c r="B64" s="91" t="s">
        <v>1096</v>
      </c>
      <c r="C64" s="101"/>
      <c r="D64" s="178"/>
      <c r="E64" s="120"/>
      <c r="F64" s="119"/>
      <c r="G64" s="119"/>
      <c r="H64" s="119"/>
      <c r="I64" s="119"/>
      <c r="J64" s="119"/>
      <c r="K64" s="119"/>
      <c r="L64" s="119"/>
      <c r="M64" s="119"/>
      <c r="N64" s="119"/>
      <c r="O64" s="119"/>
      <c r="P64" s="119"/>
      <c r="Q64" s="119"/>
      <c r="R64" s="119"/>
      <c r="S64" s="119"/>
      <c r="T64" s="119"/>
      <c r="U64" s="119"/>
      <c r="V64" s="119"/>
      <c r="W64" s="119"/>
      <c r="X64" s="119"/>
      <c r="Y64" s="181"/>
      <c r="Z64" s="119"/>
    </row>
    <row r="65" spans="1:64" s="31" customFormat="1" ht="25.5">
      <c r="B65" s="93" t="s">
        <v>1097</v>
      </c>
      <c r="C65" s="93" t="s">
        <v>1098</v>
      </c>
      <c r="D65" s="119">
        <v>0</v>
      </c>
      <c r="E65" s="118">
        <f>('[1]4a. Future Applications'!K446*0.03)*10*1</f>
        <v>0</v>
      </c>
      <c r="F65" s="117">
        <f>('[1]4a. Future Applications'!L446*0.03)*10*1</f>
        <v>0</v>
      </c>
      <c r="G65" s="117">
        <f>('[1]4a. Future Applications'!M446*0.03)*10*1</f>
        <v>0</v>
      </c>
      <c r="H65" s="117">
        <f>('[1]4a. Future Applications'!N446*0.03)*10*1</f>
        <v>0</v>
      </c>
      <c r="I65" s="117">
        <f>('[1]4a. Future Applications'!O446*0.03)*10*1</f>
        <v>0</v>
      </c>
      <c r="J65" s="117">
        <f>('[1]4a. Future Applications'!P446*0.03)*10*1</f>
        <v>0</v>
      </c>
      <c r="K65" s="117">
        <f>('[1]4a. Future Applications'!Q446*0.03)*10*1</f>
        <v>0</v>
      </c>
      <c r="L65" s="117">
        <f>('[1]4a. Future Applications'!R446*0.03)*10*1</f>
        <v>0</v>
      </c>
      <c r="M65" s="117">
        <f>('[1]4a. Future Applications'!S446*0.03)*10*1</f>
        <v>0</v>
      </c>
      <c r="N65" s="117">
        <f>('[1]4a. Future Applications'!T446*0.03)*10*1</f>
        <v>1.7999999999999998</v>
      </c>
      <c r="O65" s="117">
        <f>('[1]4a. Future Applications'!U446*0.03)*10*1</f>
        <v>0</v>
      </c>
      <c r="P65" s="117">
        <f>('[1]4a. Future Applications'!V446*0.03)*10*1</f>
        <v>0</v>
      </c>
      <c r="Q65" s="117">
        <f>('[1]4a. Future Applications'!W446*0.03)*10*1</f>
        <v>0</v>
      </c>
      <c r="R65" s="117">
        <f>('[1]4a. Future Applications'!X446*0.03)*10*1</f>
        <v>0</v>
      </c>
      <c r="S65" s="117">
        <f>('[1]4a. Future Applications'!Y446*0.03)*10*1</f>
        <v>0</v>
      </c>
      <c r="T65" s="117">
        <f>('[1]4a. Future Applications'!Z446*0.03)*10*1</f>
        <v>0</v>
      </c>
      <c r="U65" s="117">
        <f>('[1]4a. Future Applications'!AA446*0.03)*10*1</f>
        <v>0</v>
      </c>
      <c r="V65" s="117">
        <f>('[1]4a. Future Applications'!AB446*0.03)*10*1</f>
        <v>0</v>
      </c>
      <c r="W65" s="117">
        <f>('[1]4a. Future Applications'!AC446*0.03)*10*1</f>
        <v>0</v>
      </c>
      <c r="X65" s="117">
        <f>('[1]4a. Future Applications'!AD446*0.03)*10*1</f>
        <v>0</v>
      </c>
      <c r="Y65" s="118">
        <f>SUM(E65:X65)</f>
        <v>1.7999999999999998</v>
      </c>
      <c r="Z65" s="119">
        <f>Y65/20</f>
        <v>0.09</v>
      </c>
    </row>
    <row r="66" spans="1:64" s="31" customFormat="1">
      <c r="B66" s="93"/>
      <c r="C66" s="93"/>
      <c r="D66" s="119"/>
      <c r="E66" s="118"/>
      <c r="F66" s="117"/>
      <c r="G66" s="117"/>
      <c r="H66" s="117"/>
      <c r="I66" s="117"/>
      <c r="J66" s="117"/>
      <c r="K66" s="117"/>
      <c r="L66" s="117"/>
      <c r="M66" s="117"/>
      <c r="N66" s="117"/>
      <c r="O66" s="117"/>
      <c r="P66" s="117"/>
      <c r="Q66" s="117"/>
      <c r="R66" s="117"/>
      <c r="S66" s="117"/>
      <c r="T66" s="117"/>
      <c r="U66" s="117"/>
      <c r="V66" s="117"/>
      <c r="W66" s="117"/>
      <c r="X66" s="117"/>
      <c r="Y66" s="118"/>
      <c r="Z66" s="119"/>
    </row>
    <row r="67" spans="1:64" s="31" customFormat="1">
      <c r="A67" s="95"/>
      <c r="B67" s="101" t="s">
        <v>799</v>
      </c>
      <c r="C67" s="172"/>
      <c r="D67" s="119"/>
      <c r="E67" s="118"/>
      <c r="F67" s="117"/>
      <c r="G67" s="117"/>
      <c r="H67" s="117"/>
      <c r="I67" s="117"/>
      <c r="J67" s="117"/>
      <c r="K67" s="117"/>
      <c r="L67" s="117"/>
      <c r="M67" s="117"/>
      <c r="N67" s="117"/>
      <c r="O67" s="117"/>
      <c r="P67" s="117"/>
      <c r="Q67" s="117"/>
      <c r="R67" s="117"/>
      <c r="S67" s="117"/>
      <c r="T67" s="117"/>
      <c r="U67" s="117"/>
      <c r="V67" s="117"/>
      <c r="W67" s="117"/>
      <c r="X67" s="117"/>
      <c r="Y67" s="118"/>
      <c r="Z67" s="119"/>
    </row>
    <row r="68" spans="1:64" s="31" customFormat="1">
      <c r="A68" s="95"/>
      <c r="B68" s="95" t="s">
        <v>800</v>
      </c>
      <c r="C68" s="172"/>
      <c r="D68" s="119">
        <f t="shared" ref="D68:X68" si="9">SUM(D59:D65)</f>
        <v>0</v>
      </c>
      <c r="E68" s="120">
        <f t="shared" si="9"/>
        <v>0</v>
      </c>
      <c r="F68" s="119">
        <f t="shared" si="9"/>
        <v>0</v>
      </c>
      <c r="G68" s="119">
        <f t="shared" si="9"/>
        <v>0</v>
      </c>
      <c r="H68" s="119">
        <f t="shared" si="9"/>
        <v>0</v>
      </c>
      <c r="I68" s="119">
        <f t="shared" si="9"/>
        <v>0</v>
      </c>
      <c r="J68" s="119">
        <f t="shared" si="9"/>
        <v>0</v>
      </c>
      <c r="K68" s="119">
        <f t="shared" si="9"/>
        <v>0</v>
      </c>
      <c r="L68" s="119">
        <f t="shared" si="9"/>
        <v>0</v>
      </c>
      <c r="M68" s="119">
        <f t="shared" si="9"/>
        <v>0</v>
      </c>
      <c r="N68" s="119">
        <f t="shared" si="9"/>
        <v>1.88</v>
      </c>
      <c r="O68" s="119">
        <f t="shared" si="9"/>
        <v>0</v>
      </c>
      <c r="P68" s="119">
        <f t="shared" si="9"/>
        <v>0</v>
      </c>
      <c r="Q68" s="119">
        <f t="shared" si="9"/>
        <v>0</v>
      </c>
      <c r="R68" s="119">
        <f t="shared" si="9"/>
        <v>0</v>
      </c>
      <c r="S68" s="119">
        <f t="shared" si="9"/>
        <v>0</v>
      </c>
      <c r="T68" s="119">
        <f t="shared" si="9"/>
        <v>0</v>
      </c>
      <c r="U68" s="119">
        <f t="shared" si="9"/>
        <v>0</v>
      </c>
      <c r="V68" s="119">
        <f t="shared" si="9"/>
        <v>0</v>
      </c>
      <c r="W68" s="119">
        <f t="shared" si="9"/>
        <v>0</v>
      </c>
      <c r="X68" s="119">
        <f t="shared" si="9"/>
        <v>0</v>
      </c>
      <c r="Y68" s="120">
        <f>SUM(E68:X68)</f>
        <v>1.88</v>
      </c>
      <c r="Z68" s="119">
        <f>Y68/20</f>
        <v>9.4E-2</v>
      </c>
      <c r="AA68" s="171"/>
    </row>
    <row r="69" spans="1:64" s="36" customFormat="1">
      <c r="B69" s="101" t="s">
        <v>799</v>
      </c>
      <c r="C69" s="127"/>
      <c r="D69" s="125">
        <f t="shared" ref="D69:X69" si="10">SUM(D68:D68)</f>
        <v>0</v>
      </c>
      <c r="E69" s="182">
        <f t="shared" si="10"/>
        <v>0</v>
      </c>
      <c r="F69" s="125">
        <f t="shared" si="10"/>
        <v>0</v>
      </c>
      <c r="G69" s="125">
        <f t="shared" si="10"/>
        <v>0</v>
      </c>
      <c r="H69" s="125">
        <f t="shared" si="10"/>
        <v>0</v>
      </c>
      <c r="I69" s="125">
        <f t="shared" si="10"/>
        <v>0</v>
      </c>
      <c r="J69" s="125">
        <f t="shared" si="10"/>
        <v>0</v>
      </c>
      <c r="K69" s="125">
        <f t="shared" si="10"/>
        <v>0</v>
      </c>
      <c r="L69" s="125">
        <f t="shared" si="10"/>
        <v>0</v>
      </c>
      <c r="M69" s="125">
        <f t="shared" si="10"/>
        <v>0</v>
      </c>
      <c r="N69" s="125">
        <f t="shared" si="10"/>
        <v>1.88</v>
      </c>
      <c r="O69" s="125">
        <f t="shared" si="10"/>
        <v>0</v>
      </c>
      <c r="P69" s="125">
        <f t="shared" si="10"/>
        <v>0</v>
      </c>
      <c r="Q69" s="125">
        <f t="shared" si="10"/>
        <v>0</v>
      </c>
      <c r="R69" s="125">
        <f t="shared" si="10"/>
        <v>0</v>
      </c>
      <c r="S69" s="125">
        <f t="shared" si="10"/>
        <v>0</v>
      </c>
      <c r="T69" s="125">
        <f t="shared" si="10"/>
        <v>0</v>
      </c>
      <c r="U69" s="125">
        <f t="shared" si="10"/>
        <v>0</v>
      </c>
      <c r="V69" s="125">
        <f t="shared" si="10"/>
        <v>0</v>
      </c>
      <c r="W69" s="125">
        <f t="shared" si="10"/>
        <v>0</v>
      </c>
      <c r="X69" s="125">
        <f t="shared" si="10"/>
        <v>0</v>
      </c>
      <c r="Y69" s="182">
        <f>SUM(E69:X69)</f>
        <v>1.88</v>
      </c>
      <c r="Z69" s="125">
        <f>Y69/20</f>
        <v>9.4E-2</v>
      </c>
    </row>
    <row r="70" spans="1:64" s="31" customFormat="1">
      <c r="B70" s="95" t="s">
        <v>795</v>
      </c>
      <c r="C70" s="95"/>
      <c r="D70" s="119"/>
      <c r="E70" s="120">
        <f>1/(1+3.5%)^'[1]4a. Future Applications'!K$5</f>
        <v>0.96618357487922713</v>
      </c>
      <c r="F70" s="119">
        <f>1/(1+3.5%)^'[1]4a. Future Applications'!L$5</f>
        <v>0.93351070036640305</v>
      </c>
      <c r="G70" s="119">
        <f>1/(1+3.5%)^'[1]4a. Future Applications'!M$5</f>
        <v>0.90194270566802237</v>
      </c>
      <c r="H70" s="119">
        <f>1/(1+3.5%)^'[1]4a. Future Applications'!N$5</f>
        <v>0.87144222769857238</v>
      </c>
      <c r="I70" s="119">
        <f>1/(1+3.5%)^'[1]4a. Future Applications'!O$5</f>
        <v>0.84197316685852419</v>
      </c>
      <c r="J70" s="119">
        <f>1/(1+3.5%)^'[1]4a. Future Applications'!P$5</f>
        <v>0.81350064430775282</v>
      </c>
      <c r="K70" s="119">
        <f>1/(1+3.5%)^'[1]4a. Future Applications'!Q$5</f>
        <v>0.78599096068381913</v>
      </c>
      <c r="L70" s="119">
        <f>1/(1+3.5%)^'[1]4a. Future Applications'!R$5</f>
        <v>0.75941155621625056</v>
      </c>
      <c r="M70" s="119">
        <f>1/(1+3.5%)^'[1]4a. Future Applications'!S$5</f>
        <v>0.73373097218961414</v>
      </c>
      <c r="N70" s="119">
        <f>1/(1+3.5%)^'[1]4a. Future Applications'!T$5</f>
        <v>0.70891881370977217</v>
      </c>
      <c r="O70" s="119">
        <f>1/(1+3.5%)^'[1]4a. Future Applications'!U$5</f>
        <v>0.68494571372924851</v>
      </c>
      <c r="P70" s="119">
        <f>1/(1+3.5%)^'[1]4a. Future Applications'!V$5</f>
        <v>0.66178329828912896</v>
      </c>
      <c r="Q70" s="119">
        <f>1/(1+3.5%)^'[1]4a. Future Applications'!W$5</f>
        <v>0.63940415293635666</v>
      </c>
      <c r="R70" s="119">
        <f>1/(1+3.5%)^'[1]4a. Future Applications'!X$5</f>
        <v>0.61778179027667302</v>
      </c>
      <c r="S70" s="119">
        <f>1/(1+3.5%)^'[1]4a. Future Applications'!Y$5</f>
        <v>0.59689061862480497</v>
      </c>
      <c r="T70" s="119">
        <f>1/(1+3.5%)^'[1]4a. Future Applications'!Z$5</f>
        <v>0.57670591171478747</v>
      </c>
      <c r="U70" s="119">
        <f>1/(1+3.5%)^'[1]4a. Future Applications'!AA$5</f>
        <v>0.55720377943457733</v>
      </c>
      <c r="V70" s="119">
        <f>1/(1+3.5%)^'[1]4a. Future Applications'!AB$5</f>
        <v>0.53836113955031628</v>
      </c>
      <c r="W70" s="119">
        <f>1/(1+3.5%)^'[1]4a. Future Applications'!AC$5</f>
        <v>0.52015569038677911</v>
      </c>
      <c r="X70" s="119">
        <f>1/(1+3.5%)^'[1]4a. Future Applications'!AD$5</f>
        <v>0.50256588443167061</v>
      </c>
      <c r="Y70" s="118"/>
      <c r="Z70" s="119"/>
    </row>
    <row r="71" spans="1:64" s="31" customFormat="1">
      <c r="B71" s="101" t="s">
        <v>1147</v>
      </c>
      <c r="C71" s="95"/>
      <c r="D71" s="125"/>
      <c r="E71" s="126">
        <f t="shared" ref="E71:X71" si="11">E70*E69</f>
        <v>0</v>
      </c>
      <c r="F71" s="124">
        <f t="shared" si="11"/>
        <v>0</v>
      </c>
      <c r="G71" s="124">
        <f t="shared" si="11"/>
        <v>0</v>
      </c>
      <c r="H71" s="124">
        <f t="shared" si="11"/>
        <v>0</v>
      </c>
      <c r="I71" s="124">
        <f t="shared" si="11"/>
        <v>0</v>
      </c>
      <c r="J71" s="124">
        <f t="shared" si="11"/>
        <v>0</v>
      </c>
      <c r="K71" s="124">
        <f t="shared" si="11"/>
        <v>0</v>
      </c>
      <c r="L71" s="124">
        <f t="shared" si="11"/>
        <v>0</v>
      </c>
      <c r="M71" s="124">
        <f t="shared" si="11"/>
        <v>0</v>
      </c>
      <c r="N71" s="124">
        <f t="shared" si="11"/>
        <v>1.3327673697743716</v>
      </c>
      <c r="O71" s="124">
        <f t="shared" si="11"/>
        <v>0</v>
      </c>
      <c r="P71" s="124">
        <f t="shared" si="11"/>
        <v>0</v>
      </c>
      <c r="Q71" s="124">
        <f t="shared" si="11"/>
        <v>0</v>
      </c>
      <c r="R71" s="124">
        <f t="shared" si="11"/>
        <v>0</v>
      </c>
      <c r="S71" s="124">
        <f t="shared" si="11"/>
        <v>0</v>
      </c>
      <c r="T71" s="124">
        <f t="shared" si="11"/>
        <v>0</v>
      </c>
      <c r="U71" s="124">
        <f t="shared" si="11"/>
        <v>0</v>
      </c>
      <c r="V71" s="124">
        <f t="shared" si="11"/>
        <v>0</v>
      </c>
      <c r="W71" s="124">
        <f t="shared" si="11"/>
        <v>0</v>
      </c>
      <c r="X71" s="124">
        <f t="shared" si="11"/>
        <v>0</v>
      </c>
      <c r="Y71" s="126">
        <f>SUM(E71:X71)</f>
        <v>1.3327673697743716</v>
      </c>
      <c r="Z71" s="125"/>
    </row>
    <row r="72" spans="1:64" s="31" customFormat="1">
      <c r="A72" s="83"/>
      <c r="B72" s="83"/>
      <c r="C72" s="101"/>
      <c r="D72" s="174"/>
      <c r="E72" s="188"/>
      <c r="F72" s="174"/>
      <c r="G72" s="174"/>
      <c r="H72" s="174"/>
      <c r="I72" s="174"/>
      <c r="J72" s="174"/>
      <c r="K72" s="174"/>
      <c r="L72" s="174"/>
      <c r="M72" s="174"/>
      <c r="N72" s="174"/>
      <c r="O72" s="174"/>
      <c r="P72" s="174"/>
      <c r="Q72" s="174"/>
      <c r="R72" s="174"/>
      <c r="S72" s="174"/>
      <c r="T72" s="174"/>
      <c r="U72" s="174"/>
      <c r="V72" s="174"/>
      <c r="W72" s="174"/>
      <c r="X72" s="174"/>
      <c r="Y72" s="179"/>
      <c r="Z72" s="174"/>
    </row>
    <row r="73" spans="1:64" s="31" customFormat="1" ht="13.5" thickBot="1">
      <c r="A73" s="86"/>
      <c r="B73" s="86"/>
      <c r="C73" s="97"/>
      <c r="D73" s="183"/>
      <c r="E73" s="187"/>
      <c r="F73" s="183"/>
      <c r="G73" s="183"/>
      <c r="H73" s="183"/>
      <c r="I73" s="183"/>
      <c r="J73" s="183"/>
      <c r="K73" s="183"/>
      <c r="L73" s="183"/>
      <c r="M73" s="183"/>
      <c r="N73" s="183"/>
      <c r="O73" s="183"/>
      <c r="P73" s="183"/>
      <c r="Q73" s="183"/>
      <c r="R73" s="183"/>
      <c r="S73" s="183"/>
      <c r="T73" s="183"/>
      <c r="U73" s="183"/>
      <c r="V73" s="183"/>
      <c r="W73" s="183"/>
      <c r="X73" s="183"/>
      <c r="Y73" s="184"/>
      <c r="Z73" s="183"/>
    </row>
    <row r="74" spans="1:64" s="31" customFormat="1" ht="26.25" customHeight="1">
      <c r="A74" s="83" t="s">
        <v>1139</v>
      </c>
      <c r="B74" s="89"/>
      <c r="C74" s="241" t="s">
        <v>1167</v>
      </c>
      <c r="D74" s="241"/>
      <c r="E74" s="188"/>
      <c r="F74" s="174"/>
      <c r="G74" s="174"/>
      <c r="H74" s="174"/>
      <c r="I74" s="174"/>
      <c r="J74" s="174"/>
      <c r="K74" s="174"/>
      <c r="L74" s="174"/>
      <c r="M74" s="174"/>
      <c r="N74" s="174"/>
      <c r="O74" s="174"/>
      <c r="P74" s="174"/>
      <c r="Q74" s="174"/>
      <c r="R74" s="174"/>
      <c r="S74" s="174"/>
      <c r="T74" s="174"/>
      <c r="U74" s="174"/>
      <c r="V74" s="174"/>
      <c r="W74" s="174"/>
      <c r="X74" s="174"/>
      <c r="Y74" s="179"/>
      <c r="Z74" s="174"/>
    </row>
    <row r="75" spans="1:64" s="31" customFormat="1">
      <c r="A75" s="83"/>
      <c r="B75" s="91" t="s">
        <v>1148</v>
      </c>
      <c r="C75" s="101"/>
      <c r="D75" s="175"/>
      <c r="E75" s="186"/>
      <c r="F75" s="176"/>
      <c r="G75" s="176"/>
      <c r="H75" s="176"/>
      <c r="I75" s="176"/>
      <c r="J75" s="176"/>
      <c r="K75" s="176"/>
      <c r="L75" s="176"/>
      <c r="M75" s="176"/>
      <c r="N75" s="176"/>
      <c r="O75" s="176"/>
      <c r="P75" s="176"/>
      <c r="Q75" s="176"/>
      <c r="R75" s="176"/>
      <c r="S75" s="176"/>
      <c r="T75" s="176"/>
      <c r="U75" s="176"/>
      <c r="V75" s="176"/>
      <c r="W75" s="176"/>
      <c r="X75" s="176"/>
      <c r="Y75" s="180"/>
      <c r="Z75" s="174"/>
    </row>
    <row r="76" spans="1:64" s="32" customFormat="1" ht="38.25">
      <c r="A76" s="31"/>
      <c r="B76" s="93" t="s">
        <v>1091</v>
      </c>
      <c r="C76" s="172">
        <f>SUM('[1]2. Industry Scenario'!$E$21)</f>
        <v>8.0000000000000002E-3</v>
      </c>
      <c r="D76" s="119">
        <f>('[1]4a. Future Applications'!I447*0.5)*$C$76</f>
        <v>3.2000000000000001E-2</v>
      </c>
      <c r="E76" s="118">
        <f>('[1]4a. Future Applications'!K447*0.5)*$C$76</f>
        <v>0</v>
      </c>
      <c r="F76" s="117">
        <f>('[1]4a. Future Applications'!L447*0.5)*$C$76</f>
        <v>0</v>
      </c>
      <c r="G76" s="117">
        <f>('[1]4a. Future Applications'!M447*0.5)*$C$76</f>
        <v>0</v>
      </c>
      <c r="H76" s="117">
        <f>('[1]4a. Future Applications'!N447*0.5)*$C$76</f>
        <v>0</v>
      </c>
      <c r="I76" s="117">
        <f>('[1]4a. Future Applications'!O447*0.5)*$C$76</f>
        <v>0</v>
      </c>
      <c r="J76" s="117">
        <f>('[1]4a. Future Applications'!P447*0.5)*$C$76</f>
        <v>0</v>
      </c>
      <c r="K76" s="117">
        <f>('[1]4a. Future Applications'!Q447*0.5)*$C$76</f>
        <v>0</v>
      </c>
      <c r="L76" s="117">
        <f>('[1]4a. Future Applications'!R447*0.5)*$C$76</f>
        <v>0</v>
      </c>
      <c r="M76" s="117">
        <f>('[1]4a. Future Applications'!S447*0.5)*$C$76</f>
        <v>0</v>
      </c>
      <c r="N76" s="117">
        <f>('[1]4a. Future Applications'!T447*0.5)*$C$76</f>
        <v>0.22</v>
      </c>
      <c r="O76" s="117">
        <f>('[1]4a. Future Applications'!U447*0.5)*$C$76</f>
        <v>0</v>
      </c>
      <c r="P76" s="117">
        <f>('[1]4a. Future Applications'!V447*0.5)*$C$76</f>
        <v>0</v>
      </c>
      <c r="Q76" s="117">
        <f>('[1]4a. Future Applications'!W447*0.5)*$C$76</f>
        <v>0</v>
      </c>
      <c r="R76" s="117">
        <f>('[1]4a. Future Applications'!X447*0.5)*$C$76</f>
        <v>0</v>
      </c>
      <c r="S76" s="117">
        <f>('[1]4a. Future Applications'!Y447*0.5)*$C$76</f>
        <v>0</v>
      </c>
      <c r="T76" s="117">
        <f>('[1]4a. Future Applications'!Z447*0.5)*$C$76</f>
        <v>0</v>
      </c>
      <c r="U76" s="117">
        <f>('[1]4a. Future Applications'!AA447*0.5)*$C$76</f>
        <v>0</v>
      </c>
      <c r="V76" s="117">
        <f>('[1]4a. Future Applications'!AB447*0.5)*$C$76</f>
        <v>0</v>
      </c>
      <c r="W76" s="117">
        <f>('[1]4a. Future Applications'!AC447*0.5)*$C$76</f>
        <v>0</v>
      </c>
      <c r="X76" s="117">
        <f>('[1]4a. Future Applications'!AD447*0.5)*$C$76</f>
        <v>0</v>
      </c>
      <c r="Y76" s="118">
        <f>SUM(E76:X76)</f>
        <v>0.22</v>
      </c>
      <c r="Z76" s="119">
        <f>Y76/20</f>
        <v>1.0999999999999999E-2</v>
      </c>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row>
    <row r="77" spans="1:64" s="32" customFormat="1" ht="38.25">
      <c r="A77" s="31"/>
      <c r="B77" s="93" t="s">
        <v>1092</v>
      </c>
      <c r="C77" s="172">
        <f>SUM('[1]2. Industry Scenario'!$E$22)</f>
        <v>3.2000000000000001E-2</v>
      </c>
      <c r="D77" s="119">
        <f>('[1]4a. Future Applications'!I447*0.5)*$C$77</f>
        <v>0.128</v>
      </c>
      <c r="E77" s="118">
        <f>('[1]4a. Future Applications'!K447*0.5)*$C$77</f>
        <v>0</v>
      </c>
      <c r="F77" s="117">
        <f>('[1]4a. Future Applications'!L447*0.5)*$C$77</f>
        <v>0</v>
      </c>
      <c r="G77" s="117">
        <f>('[1]4a. Future Applications'!M447*0.5)*$C$77</f>
        <v>0</v>
      </c>
      <c r="H77" s="117">
        <f>('[1]4a. Future Applications'!N447*0.5)*$C$77</f>
        <v>0</v>
      </c>
      <c r="I77" s="117">
        <f>('[1]4a. Future Applications'!O447*0.5)*$C$77</f>
        <v>0</v>
      </c>
      <c r="J77" s="117">
        <f>('[1]4a. Future Applications'!P447*0.5)*$C$77</f>
        <v>0</v>
      </c>
      <c r="K77" s="117">
        <f>('[1]4a. Future Applications'!Q447*0.5)*$C$77</f>
        <v>0</v>
      </c>
      <c r="L77" s="117">
        <f>('[1]4a. Future Applications'!R447*0.5)*$C$77</f>
        <v>0</v>
      </c>
      <c r="M77" s="117">
        <f>('[1]4a. Future Applications'!S447*0.5)*$C$77</f>
        <v>0</v>
      </c>
      <c r="N77" s="117">
        <f>('[1]4a. Future Applications'!T447*0.5)*$C$77</f>
        <v>0.88</v>
      </c>
      <c r="O77" s="117">
        <f>('[1]4a. Future Applications'!U447*0.5)*$C$77</f>
        <v>0</v>
      </c>
      <c r="P77" s="117">
        <f>('[1]4a. Future Applications'!V447*0.5)*$C$77</f>
        <v>0</v>
      </c>
      <c r="Q77" s="117">
        <f>('[1]4a. Future Applications'!W447*0.5)*$C$77</f>
        <v>0</v>
      </c>
      <c r="R77" s="117">
        <f>('[1]4a. Future Applications'!X447*0.5)*$C$77</f>
        <v>0</v>
      </c>
      <c r="S77" s="117">
        <f>('[1]4a. Future Applications'!Y447*0.5)*$C$77</f>
        <v>0</v>
      </c>
      <c r="T77" s="117">
        <f>('[1]4a. Future Applications'!Z447*0.5)*$C$77</f>
        <v>0</v>
      </c>
      <c r="U77" s="117">
        <f>('[1]4a. Future Applications'!AA447*0.5)*$C$77</f>
        <v>0</v>
      </c>
      <c r="V77" s="117">
        <f>('[1]4a. Future Applications'!AB447*0.5)*$C$77</f>
        <v>0</v>
      </c>
      <c r="W77" s="117">
        <f>('[1]4a. Future Applications'!AC447*0.5)*$C$77</f>
        <v>0</v>
      </c>
      <c r="X77" s="117">
        <f>('[1]4a. Future Applications'!AD447*0.5)*$C$77</f>
        <v>0</v>
      </c>
      <c r="Y77" s="118">
        <f>SUM(E77:X77)</f>
        <v>0.88</v>
      </c>
      <c r="Z77" s="119">
        <f>Y77/20</f>
        <v>4.3999999999999997E-2</v>
      </c>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row>
    <row r="78" spans="1:64" s="32" customFormat="1" ht="38.25">
      <c r="A78" s="31"/>
      <c r="B78" s="93" t="s">
        <v>1093</v>
      </c>
      <c r="C78" s="172">
        <f>SUM('[1]2. Industry Scenario'!$E$23)</f>
        <v>0.01</v>
      </c>
      <c r="D78" s="119">
        <f>'[1]4a. Future Applications'!I452*$C$78</f>
        <v>0.17</v>
      </c>
      <c r="E78" s="118">
        <f>'[1]4a. Future Applications'!K452*$C$78</f>
        <v>0</v>
      </c>
      <c r="F78" s="117">
        <f>'[1]4a. Future Applications'!L452*$C$78</f>
        <v>0</v>
      </c>
      <c r="G78" s="117">
        <f>'[1]4a. Future Applications'!M452*$C$78</f>
        <v>0</v>
      </c>
      <c r="H78" s="117">
        <f>'[1]4a. Future Applications'!N452*$C$78</f>
        <v>0</v>
      </c>
      <c r="I78" s="117">
        <f>'[1]4a. Future Applications'!O452*$C$78</f>
        <v>0</v>
      </c>
      <c r="J78" s="117">
        <f>'[1]4a. Future Applications'!P452*$C$78</f>
        <v>0</v>
      </c>
      <c r="K78" s="117">
        <f>'[1]4a. Future Applications'!Q452*$C$78</f>
        <v>0</v>
      </c>
      <c r="L78" s="117">
        <f>'[1]4a. Future Applications'!R452*$C$78</f>
        <v>0</v>
      </c>
      <c r="M78" s="117">
        <f>'[1]4a. Future Applications'!S452*$C$78</f>
        <v>0</v>
      </c>
      <c r="N78" s="117">
        <f>'[1]4a. Future Applications'!T452*$C$78</f>
        <v>3.79</v>
      </c>
      <c r="O78" s="117">
        <f>'[1]4a. Future Applications'!U452*$C$78</f>
        <v>0</v>
      </c>
      <c r="P78" s="117">
        <f>'[1]4a. Future Applications'!V452*$C$78</f>
        <v>0</v>
      </c>
      <c r="Q78" s="117">
        <f>'[1]4a. Future Applications'!W452*$C$78</f>
        <v>0</v>
      </c>
      <c r="R78" s="117">
        <f>'[1]4a. Future Applications'!X452*$C$78</f>
        <v>0</v>
      </c>
      <c r="S78" s="117">
        <f>'[1]4a. Future Applications'!Y452*$C$78</f>
        <v>0</v>
      </c>
      <c r="T78" s="117">
        <f>'[1]4a. Future Applications'!Z452*$C$78</f>
        <v>0</v>
      </c>
      <c r="U78" s="117">
        <f>'[1]4a. Future Applications'!AA452*$C$78</f>
        <v>0</v>
      </c>
      <c r="V78" s="117">
        <f>'[1]4a. Future Applications'!AB452*$C$78</f>
        <v>0</v>
      </c>
      <c r="W78" s="117">
        <f>'[1]4a. Future Applications'!AC452*$C$78</f>
        <v>0</v>
      </c>
      <c r="X78" s="117">
        <f>'[1]4a. Future Applications'!AD452*$C$78</f>
        <v>0</v>
      </c>
      <c r="Y78" s="118">
        <f>SUM(E78:X78)</f>
        <v>3.79</v>
      </c>
      <c r="Z78" s="119">
        <f>Y78/20</f>
        <v>0.1895</v>
      </c>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row>
    <row r="79" spans="1:64" s="173" customFormat="1" ht="38.25">
      <c r="A79" s="31"/>
      <c r="B79" s="93" t="s">
        <v>1094</v>
      </c>
      <c r="C79" s="172">
        <f>SUM('[1]2. Industry Scenario'!$E$24)</f>
        <v>2E-3</v>
      </c>
      <c r="D79" s="119">
        <f>'[1]4a. Future Applications'!I464*'[1]2. Industry Scenario'!E18</f>
        <v>1.6E-2</v>
      </c>
      <c r="E79" s="118">
        <f>'[1]4a. Future Applications'!K462*$C$79</f>
        <v>0</v>
      </c>
      <c r="F79" s="117">
        <f>'[1]4a. Future Applications'!L462*$C$79</f>
        <v>0</v>
      </c>
      <c r="G79" s="117">
        <f>'[1]4a. Future Applications'!M462*$C$79</f>
        <v>0</v>
      </c>
      <c r="H79" s="117">
        <f>'[1]4a. Future Applications'!N462*$C$79</f>
        <v>0</v>
      </c>
      <c r="I79" s="117">
        <f>'[1]4a. Future Applications'!O462*$C$79</f>
        <v>4.3750000000000004E-2</v>
      </c>
      <c r="J79" s="117">
        <f>'[1]4a. Future Applications'!P462*$C$79</f>
        <v>0</v>
      </c>
      <c r="K79" s="117">
        <f>'[1]4a. Future Applications'!Q462*$C$79</f>
        <v>0</v>
      </c>
      <c r="L79" s="117">
        <f>'[1]4a. Future Applications'!R462*$C$79</f>
        <v>0</v>
      </c>
      <c r="M79" s="117">
        <f>'[1]4a. Future Applications'!S462*$C$79</f>
        <v>0</v>
      </c>
      <c r="N79" s="117">
        <f>'[1]4a. Future Applications'!T462*$C$79</f>
        <v>4.3750000000000004E-2</v>
      </c>
      <c r="O79" s="117">
        <f>'[1]4a. Future Applications'!U462*$C$79</f>
        <v>0</v>
      </c>
      <c r="P79" s="117">
        <f>'[1]4a. Future Applications'!V462*$C$79</f>
        <v>0</v>
      </c>
      <c r="Q79" s="117">
        <f>'[1]4a. Future Applications'!W462*$C$79</f>
        <v>0</v>
      </c>
      <c r="R79" s="117">
        <f>'[1]4a. Future Applications'!X462*$C$79</f>
        <v>0</v>
      </c>
      <c r="S79" s="117">
        <f>'[1]4a. Future Applications'!Y462*$C$79</f>
        <v>4.3750000000000004E-2</v>
      </c>
      <c r="T79" s="117">
        <f>'[1]4a. Future Applications'!Z462*$C$79</f>
        <v>0</v>
      </c>
      <c r="U79" s="117">
        <f>'[1]4a. Future Applications'!AA462*$C$79</f>
        <v>0</v>
      </c>
      <c r="V79" s="117">
        <f>'[1]4a. Future Applications'!AB462*$C$79</f>
        <v>0</v>
      </c>
      <c r="W79" s="117">
        <f>'[1]4a. Future Applications'!AC462*$C$79</f>
        <v>0</v>
      </c>
      <c r="X79" s="117">
        <f>'[1]4a. Future Applications'!AD462*$C$79</f>
        <v>4.3750000000000004E-2</v>
      </c>
      <c r="Y79" s="118">
        <f>SUM(E79:X79)</f>
        <v>0.17500000000000002</v>
      </c>
      <c r="Z79" s="119">
        <f>Y79/20</f>
        <v>8.7500000000000008E-3</v>
      </c>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row>
    <row r="80" spans="1:64" s="32" customFormat="1" ht="25.5">
      <c r="A80" s="31"/>
      <c r="B80" s="93" t="s">
        <v>1095</v>
      </c>
      <c r="C80" s="172">
        <f>SUM('[1]2. Industry Scenario'!$E$20)</f>
        <v>3.8000000000000006E-2</v>
      </c>
      <c r="D80" s="119">
        <v>0</v>
      </c>
      <c r="E80" s="118">
        <f>'[1]4a. Future Applications'!K457*$C$80</f>
        <v>0</v>
      </c>
      <c r="F80" s="117">
        <f>'[1]4a. Future Applications'!L457*$C$80</f>
        <v>0</v>
      </c>
      <c r="G80" s="117">
        <f>'[1]4a. Future Applications'!M457*$C$80</f>
        <v>0</v>
      </c>
      <c r="H80" s="117">
        <f>'[1]4a. Future Applications'!N457*$C$80</f>
        <v>0.19000000000000003</v>
      </c>
      <c r="I80" s="117">
        <f>'[1]4a. Future Applications'!O457*$C$80</f>
        <v>0</v>
      </c>
      <c r="J80" s="117">
        <f>'[1]4a. Future Applications'!P457*$C$80</f>
        <v>0</v>
      </c>
      <c r="K80" s="117">
        <f>'[1]4a. Future Applications'!Q457*$C$80</f>
        <v>0</v>
      </c>
      <c r="L80" s="117">
        <f>'[1]4a. Future Applications'!R457*$C$80</f>
        <v>0.19000000000000003</v>
      </c>
      <c r="M80" s="117">
        <f>'[1]4a. Future Applications'!S457*$C$80</f>
        <v>0</v>
      </c>
      <c r="N80" s="117">
        <f>'[1]4a. Future Applications'!T457*$C$80</f>
        <v>0</v>
      </c>
      <c r="O80" s="117">
        <f>'[1]4a. Future Applications'!U457*$C$80</f>
        <v>0</v>
      </c>
      <c r="P80" s="117">
        <f>'[1]4a. Future Applications'!V457*$C$80</f>
        <v>0.19000000000000003</v>
      </c>
      <c r="Q80" s="117">
        <f>'[1]4a. Future Applications'!W457*$C$80</f>
        <v>0</v>
      </c>
      <c r="R80" s="117">
        <f>'[1]4a. Future Applications'!X457*$C$80</f>
        <v>0</v>
      </c>
      <c r="S80" s="117">
        <f>'[1]4a. Future Applications'!Y457*$C$80</f>
        <v>0</v>
      </c>
      <c r="T80" s="117">
        <f>'[1]4a. Future Applications'!Z457*$C$80</f>
        <v>0.19000000000000003</v>
      </c>
      <c r="U80" s="117">
        <f>'[1]4a. Future Applications'!AA457*$C$80</f>
        <v>0</v>
      </c>
      <c r="V80" s="117">
        <f>'[1]4a. Future Applications'!AB457*$C$80</f>
        <v>0</v>
      </c>
      <c r="W80" s="117">
        <f>'[1]4a. Future Applications'!AC457*$C$80</f>
        <v>0</v>
      </c>
      <c r="X80" s="117">
        <f>'[1]4a. Future Applications'!AD457*$C$80</f>
        <v>0</v>
      </c>
      <c r="Y80" s="118">
        <f>SUM(E80:X80)</f>
        <v>0.76000000000000012</v>
      </c>
      <c r="Z80" s="119">
        <f>Y80/20</f>
        <v>3.8000000000000006E-2</v>
      </c>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row>
    <row r="81" spans="1:64" s="31" customFormat="1">
      <c r="B81" s="91" t="s">
        <v>1096</v>
      </c>
      <c r="C81" s="101"/>
      <c r="D81" s="178"/>
      <c r="E81" s="120"/>
      <c r="F81" s="119"/>
      <c r="G81" s="119"/>
      <c r="H81" s="119"/>
      <c r="I81" s="119"/>
      <c r="J81" s="119"/>
      <c r="K81" s="119"/>
      <c r="L81" s="119"/>
      <c r="M81" s="119"/>
      <c r="N81" s="119"/>
      <c r="O81" s="119"/>
      <c r="P81" s="119"/>
      <c r="Q81" s="119"/>
      <c r="R81" s="119"/>
      <c r="S81" s="119"/>
      <c r="T81" s="119"/>
      <c r="U81" s="119"/>
      <c r="V81" s="119"/>
      <c r="W81" s="119"/>
      <c r="X81" s="119"/>
      <c r="Y81" s="181"/>
      <c r="Z81" s="119"/>
    </row>
    <row r="82" spans="1:64" s="32" customFormat="1" ht="25.5">
      <c r="A82" s="31"/>
      <c r="B82" s="93" t="s">
        <v>1097</v>
      </c>
      <c r="C82" s="93" t="s">
        <v>1098</v>
      </c>
      <c r="D82" s="119">
        <v>0</v>
      </c>
      <c r="E82" s="118">
        <f>('[1]4a. Future Applications'!K442*0.03)*10*1</f>
        <v>0</v>
      </c>
      <c r="F82" s="117">
        <f>('[1]4a. Future Applications'!L442*0.03)*10*1</f>
        <v>0</v>
      </c>
      <c r="G82" s="117">
        <f>('[1]4a. Future Applications'!M442*0.03)*10*1</f>
        <v>0</v>
      </c>
      <c r="H82" s="117">
        <f>('[1]4a. Future Applications'!N442*0.03)*10*1</f>
        <v>0</v>
      </c>
      <c r="I82" s="117">
        <f>('[1]4a. Future Applications'!O442*0.03)*10*1</f>
        <v>0</v>
      </c>
      <c r="J82" s="117">
        <f>('[1]4a. Future Applications'!P442*0.03)*10*1</f>
        <v>0</v>
      </c>
      <c r="K82" s="117">
        <f>('[1]4a. Future Applications'!Q442*0.03)*10*1</f>
        <v>0</v>
      </c>
      <c r="L82" s="117">
        <f>('[1]4a. Future Applications'!R442*0.03)*10*1</f>
        <v>0</v>
      </c>
      <c r="M82" s="117">
        <f>('[1]4a. Future Applications'!S442*0.03)*10*1</f>
        <v>0</v>
      </c>
      <c r="N82" s="117">
        <f>('[1]4a. Future Applications'!T442*0.03)*10*1</f>
        <v>130.19999999999999</v>
      </c>
      <c r="O82" s="117">
        <f>('[1]4a. Future Applications'!U442*0.03)*10*1</f>
        <v>0</v>
      </c>
      <c r="P82" s="117">
        <f>('[1]4a. Future Applications'!V442*0.03)*10*1</f>
        <v>0</v>
      </c>
      <c r="Q82" s="117">
        <f>('[1]4a. Future Applications'!W442*0.03)*10*1</f>
        <v>0</v>
      </c>
      <c r="R82" s="117">
        <f>('[1]4a. Future Applications'!X442*0.03)*10*1</f>
        <v>0</v>
      </c>
      <c r="S82" s="117">
        <f>('[1]4a. Future Applications'!Y442*0.03)*10*1</f>
        <v>0</v>
      </c>
      <c r="T82" s="117">
        <f>('[1]4a. Future Applications'!Z442*0.03)*10*1</f>
        <v>0</v>
      </c>
      <c r="U82" s="117">
        <f>('[1]4a. Future Applications'!AA442*0.03)*10*1</f>
        <v>0</v>
      </c>
      <c r="V82" s="117">
        <f>('[1]4a. Future Applications'!AB442*0.03)*10*1</f>
        <v>0</v>
      </c>
      <c r="W82" s="117">
        <f>('[1]4a. Future Applications'!AC442*0.03)*10*1</f>
        <v>0</v>
      </c>
      <c r="X82" s="117">
        <f>('[1]4a. Future Applications'!AD442*0.03)*10*1</f>
        <v>0</v>
      </c>
      <c r="Y82" s="118">
        <f>SUM(E82:X82)</f>
        <v>130.19999999999999</v>
      </c>
      <c r="Z82" s="119">
        <f>Y82/20</f>
        <v>6.51</v>
      </c>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row>
    <row r="83" spans="1:64" s="32" customFormat="1">
      <c r="A83" s="31"/>
      <c r="B83" s="93"/>
      <c r="C83" s="93"/>
      <c r="D83" s="119"/>
      <c r="E83" s="118"/>
      <c r="F83" s="117"/>
      <c r="G83" s="117"/>
      <c r="H83" s="117"/>
      <c r="I83" s="117"/>
      <c r="J83" s="117"/>
      <c r="K83" s="117"/>
      <c r="L83" s="117"/>
      <c r="M83" s="117"/>
      <c r="N83" s="117"/>
      <c r="O83" s="117"/>
      <c r="P83" s="117"/>
      <c r="Q83" s="117"/>
      <c r="R83" s="117"/>
      <c r="S83" s="117"/>
      <c r="T83" s="117"/>
      <c r="U83" s="117"/>
      <c r="V83" s="117"/>
      <c r="W83" s="117"/>
      <c r="X83" s="117"/>
      <c r="Y83" s="118"/>
      <c r="Z83" s="119"/>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row>
    <row r="84" spans="1:64" s="96" customFormat="1">
      <c r="A84" s="95"/>
      <c r="B84" s="101" t="s">
        <v>799</v>
      </c>
      <c r="C84" s="172"/>
      <c r="D84" s="119"/>
      <c r="E84" s="118"/>
      <c r="F84" s="117"/>
      <c r="G84" s="117"/>
      <c r="H84" s="117"/>
      <c r="I84" s="117"/>
      <c r="J84" s="117"/>
      <c r="K84" s="117"/>
      <c r="L84" s="117"/>
      <c r="M84" s="117"/>
      <c r="N84" s="117"/>
      <c r="O84" s="117"/>
      <c r="P84" s="117"/>
      <c r="Q84" s="117"/>
      <c r="R84" s="117"/>
      <c r="S84" s="117"/>
      <c r="T84" s="117"/>
      <c r="U84" s="117"/>
      <c r="V84" s="117"/>
      <c r="W84" s="117"/>
      <c r="X84" s="117"/>
      <c r="Y84" s="118"/>
      <c r="Z84" s="119"/>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row>
    <row r="85" spans="1:64" s="96" customFormat="1">
      <c r="A85" s="95"/>
      <c r="B85" s="95" t="s">
        <v>800</v>
      </c>
      <c r="C85" s="172"/>
      <c r="D85" s="119">
        <f t="shared" ref="D85:X85" si="12">SUM(D76:D82)</f>
        <v>0.34600000000000003</v>
      </c>
      <c r="E85" s="120">
        <f t="shared" si="12"/>
        <v>0</v>
      </c>
      <c r="F85" s="119">
        <f t="shared" si="12"/>
        <v>0</v>
      </c>
      <c r="G85" s="119">
        <f t="shared" si="12"/>
        <v>0</v>
      </c>
      <c r="H85" s="119">
        <f t="shared" si="12"/>
        <v>0.19000000000000003</v>
      </c>
      <c r="I85" s="119">
        <f t="shared" si="12"/>
        <v>4.3750000000000004E-2</v>
      </c>
      <c r="J85" s="119">
        <f t="shared" si="12"/>
        <v>0</v>
      </c>
      <c r="K85" s="119">
        <f t="shared" si="12"/>
        <v>0</v>
      </c>
      <c r="L85" s="119">
        <f t="shared" si="12"/>
        <v>0.19000000000000003</v>
      </c>
      <c r="M85" s="119">
        <f t="shared" si="12"/>
        <v>0</v>
      </c>
      <c r="N85" s="119">
        <f t="shared" si="12"/>
        <v>135.13374999999999</v>
      </c>
      <c r="O85" s="119">
        <f t="shared" si="12"/>
        <v>0</v>
      </c>
      <c r="P85" s="119">
        <f t="shared" si="12"/>
        <v>0.19000000000000003</v>
      </c>
      <c r="Q85" s="119">
        <f t="shared" si="12"/>
        <v>0</v>
      </c>
      <c r="R85" s="119">
        <f t="shared" si="12"/>
        <v>0</v>
      </c>
      <c r="S85" s="119">
        <f t="shared" si="12"/>
        <v>4.3750000000000004E-2</v>
      </c>
      <c r="T85" s="119">
        <f t="shared" si="12"/>
        <v>0.19000000000000003</v>
      </c>
      <c r="U85" s="119">
        <f t="shared" si="12"/>
        <v>0</v>
      </c>
      <c r="V85" s="119">
        <f t="shared" si="12"/>
        <v>0</v>
      </c>
      <c r="W85" s="119">
        <f t="shared" si="12"/>
        <v>0</v>
      </c>
      <c r="X85" s="119">
        <f t="shared" si="12"/>
        <v>4.3750000000000004E-2</v>
      </c>
      <c r="Y85" s="120">
        <f>SUM(E85:X85)</f>
        <v>136.02499999999998</v>
      </c>
      <c r="Z85" s="119">
        <f>Y85/20</f>
        <v>6.8012499999999987</v>
      </c>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row>
    <row r="86" spans="1:64" s="96" customFormat="1">
      <c r="A86" s="95"/>
      <c r="B86" s="95" t="s">
        <v>1099</v>
      </c>
      <c r="C86" s="172"/>
      <c r="D86" s="119">
        <f>SUM(D76:D79,D82)</f>
        <v>0.34600000000000003</v>
      </c>
      <c r="E86" s="120">
        <f t="shared" ref="E86:X86" si="13">SUM(E76:E79,E82)</f>
        <v>0</v>
      </c>
      <c r="F86" s="119">
        <f t="shared" si="13"/>
        <v>0</v>
      </c>
      <c r="G86" s="119">
        <f t="shared" si="13"/>
        <v>0</v>
      </c>
      <c r="H86" s="119">
        <f t="shared" si="13"/>
        <v>0</v>
      </c>
      <c r="I86" s="119">
        <f t="shared" si="13"/>
        <v>4.3750000000000004E-2</v>
      </c>
      <c r="J86" s="119">
        <f t="shared" si="13"/>
        <v>0</v>
      </c>
      <c r="K86" s="119">
        <f t="shared" si="13"/>
        <v>0</v>
      </c>
      <c r="L86" s="119">
        <f t="shared" si="13"/>
        <v>0</v>
      </c>
      <c r="M86" s="119">
        <f t="shared" si="13"/>
        <v>0</v>
      </c>
      <c r="N86" s="119">
        <f t="shared" si="13"/>
        <v>135.13374999999999</v>
      </c>
      <c r="O86" s="119">
        <f t="shared" si="13"/>
        <v>0</v>
      </c>
      <c r="P86" s="119">
        <f t="shared" si="13"/>
        <v>0</v>
      </c>
      <c r="Q86" s="119">
        <f t="shared" si="13"/>
        <v>0</v>
      </c>
      <c r="R86" s="119">
        <f t="shared" si="13"/>
        <v>0</v>
      </c>
      <c r="S86" s="119">
        <f t="shared" si="13"/>
        <v>4.3750000000000004E-2</v>
      </c>
      <c r="T86" s="119">
        <f t="shared" si="13"/>
        <v>0</v>
      </c>
      <c r="U86" s="119">
        <f t="shared" si="13"/>
        <v>0</v>
      </c>
      <c r="V86" s="119">
        <f t="shared" si="13"/>
        <v>0</v>
      </c>
      <c r="W86" s="119">
        <f t="shared" si="13"/>
        <v>0</v>
      </c>
      <c r="X86" s="119">
        <f t="shared" si="13"/>
        <v>4.3750000000000004E-2</v>
      </c>
      <c r="Y86" s="120">
        <f t="shared" ref="Y86:Y87" si="14">SUM(E86:X86)</f>
        <v>135.26499999999996</v>
      </c>
      <c r="Z86" s="119">
        <f t="shared" ref="Z86:Z87" si="15">Y86/20</f>
        <v>6.7632499999999975</v>
      </c>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row>
    <row r="87" spans="1:64" s="96" customFormat="1">
      <c r="A87" s="95"/>
      <c r="B87" s="95" t="s">
        <v>1100</v>
      </c>
      <c r="C87" s="172"/>
      <c r="D87" s="119">
        <f>D80</f>
        <v>0</v>
      </c>
      <c r="E87" s="120">
        <f t="shared" ref="E87:X87" si="16">E80</f>
        <v>0</v>
      </c>
      <c r="F87" s="119">
        <f t="shared" si="16"/>
        <v>0</v>
      </c>
      <c r="G87" s="119">
        <f t="shared" si="16"/>
        <v>0</v>
      </c>
      <c r="H87" s="119">
        <f t="shared" si="16"/>
        <v>0.19000000000000003</v>
      </c>
      <c r="I87" s="119">
        <f t="shared" si="16"/>
        <v>0</v>
      </c>
      <c r="J87" s="119">
        <f t="shared" si="16"/>
        <v>0</v>
      </c>
      <c r="K87" s="119">
        <f t="shared" si="16"/>
        <v>0</v>
      </c>
      <c r="L87" s="119">
        <f t="shared" si="16"/>
        <v>0.19000000000000003</v>
      </c>
      <c r="M87" s="119">
        <f t="shared" si="16"/>
        <v>0</v>
      </c>
      <c r="N87" s="119">
        <f t="shared" si="16"/>
        <v>0</v>
      </c>
      <c r="O87" s="119">
        <f t="shared" si="16"/>
        <v>0</v>
      </c>
      <c r="P87" s="119">
        <f t="shared" si="16"/>
        <v>0.19000000000000003</v>
      </c>
      <c r="Q87" s="119">
        <f t="shared" si="16"/>
        <v>0</v>
      </c>
      <c r="R87" s="119">
        <f t="shared" si="16"/>
        <v>0</v>
      </c>
      <c r="S87" s="119">
        <f t="shared" si="16"/>
        <v>0</v>
      </c>
      <c r="T87" s="119">
        <f t="shared" si="16"/>
        <v>0.19000000000000003</v>
      </c>
      <c r="U87" s="119">
        <f t="shared" si="16"/>
        <v>0</v>
      </c>
      <c r="V87" s="119">
        <f t="shared" si="16"/>
        <v>0</v>
      </c>
      <c r="W87" s="119">
        <f t="shared" si="16"/>
        <v>0</v>
      </c>
      <c r="X87" s="119">
        <f t="shared" si="16"/>
        <v>0</v>
      </c>
      <c r="Y87" s="120">
        <f t="shared" si="14"/>
        <v>0.76000000000000012</v>
      </c>
      <c r="Z87" s="119">
        <f t="shared" si="15"/>
        <v>3.8000000000000006E-2</v>
      </c>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row>
    <row r="88" spans="1:64" s="37" customFormat="1">
      <c r="A88" s="36"/>
      <c r="B88" s="101" t="s">
        <v>799</v>
      </c>
      <c r="C88" s="127"/>
      <c r="D88" s="125">
        <f t="shared" ref="D88:X88" si="17">SUM(D85:D85)</f>
        <v>0.34600000000000003</v>
      </c>
      <c r="E88" s="182">
        <f t="shared" si="17"/>
        <v>0</v>
      </c>
      <c r="F88" s="125">
        <f t="shared" si="17"/>
        <v>0</v>
      </c>
      <c r="G88" s="125">
        <f t="shared" si="17"/>
        <v>0</v>
      </c>
      <c r="H88" s="125">
        <f t="shared" si="17"/>
        <v>0.19000000000000003</v>
      </c>
      <c r="I88" s="125">
        <f t="shared" si="17"/>
        <v>4.3750000000000004E-2</v>
      </c>
      <c r="J88" s="125">
        <f t="shared" si="17"/>
        <v>0</v>
      </c>
      <c r="K88" s="125">
        <f t="shared" si="17"/>
        <v>0</v>
      </c>
      <c r="L88" s="125">
        <f t="shared" si="17"/>
        <v>0.19000000000000003</v>
      </c>
      <c r="M88" s="125">
        <f t="shared" si="17"/>
        <v>0</v>
      </c>
      <c r="N88" s="125">
        <f t="shared" si="17"/>
        <v>135.13374999999999</v>
      </c>
      <c r="O88" s="125">
        <f t="shared" si="17"/>
        <v>0</v>
      </c>
      <c r="P88" s="125">
        <f t="shared" si="17"/>
        <v>0.19000000000000003</v>
      </c>
      <c r="Q88" s="125">
        <f t="shared" si="17"/>
        <v>0</v>
      </c>
      <c r="R88" s="125">
        <f t="shared" si="17"/>
        <v>0</v>
      </c>
      <c r="S88" s="125">
        <f t="shared" si="17"/>
        <v>4.3750000000000004E-2</v>
      </c>
      <c r="T88" s="125">
        <f t="shared" si="17"/>
        <v>0.19000000000000003</v>
      </c>
      <c r="U88" s="125">
        <f t="shared" si="17"/>
        <v>0</v>
      </c>
      <c r="V88" s="125">
        <f t="shared" si="17"/>
        <v>0</v>
      </c>
      <c r="W88" s="125">
        <f t="shared" si="17"/>
        <v>0</v>
      </c>
      <c r="X88" s="125">
        <f t="shared" si="17"/>
        <v>4.3750000000000004E-2</v>
      </c>
      <c r="Y88" s="182">
        <f>SUM(E88:X88)</f>
        <v>136.02499999999998</v>
      </c>
      <c r="Z88" s="125">
        <f>Y88/20</f>
        <v>6.8012499999999987</v>
      </c>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row>
    <row r="89" spans="1:64" s="32" customFormat="1">
      <c r="A89" s="31"/>
      <c r="B89" s="95" t="s">
        <v>795</v>
      </c>
      <c r="C89" s="95"/>
      <c r="D89" s="119"/>
      <c r="E89" s="120">
        <f>1/(1+3.5%)^'[1]4a. Future Applications'!K$5</f>
        <v>0.96618357487922713</v>
      </c>
      <c r="F89" s="119">
        <f>1/(1+3.5%)^'[1]4a. Future Applications'!L$5</f>
        <v>0.93351070036640305</v>
      </c>
      <c r="G89" s="119">
        <f>1/(1+3.5%)^'[1]4a. Future Applications'!M$5</f>
        <v>0.90194270566802237</v>
      </c>
      <c r="H89" s="119">
        <f>1/(1+3.5%)^'[1]4a. Future Applications'!N$5</f>
        <v>0.87144222769857238</v>
      </c>
      <c r="I89" s="119">
        <f>1/(1+3.5%)^'[1]4a. Future Applications'!O$5</f>
        <v>0.84197316685852419</v>
      </c>
      <c r="J89" s="119">
        <f>1/(1+3.5%)^'[1]4a. Future Applications'!P$5</f>
        <v>0.81350064430775282</v>
      </c>
      <c r="K89" s="119">
        <f>1/(1+3.5%)^'[1]4a. Future Applications'!Q$5</f>
        <v>0.78599096068381913</v>
      </c>
      <c r="L89" s="119">
        <f>1/(1+3.5%)^'[1]4a. Future Applications'!R$5</f>
        <v>0.75941155621625056</v>
      </c>
      <c r="M89" s="119">
        <f>1/(1+3.5%)^'[1]4a. Future Applications'!S$5</f>
        <v>0.73373097218961414</v>
      </c>
      <c r="N89" s="119">
        <f>1/(1+3.5%)^'[1]4a. Future Applications'!T$5</f>
        <v>0.70891881370977217</v>
      </c>
      <c r="O89" s="119">
        <f>1/(1+3.5%)^'[1]4a. Future Applications'!U$5</f>
        <v>0.68494571372924851</v>
      </c>
      <c r="P89" s="119">
        <f>1/(1+3.5%)^'[1]4a. Future Applications'!V$5</f>
        <v>0.66178329828912896</v>
      </c>
      <c r="Q89" s="119">
        <f>1/(1+3.5%)^'[1]4a. Future Applications'!W$5</f>
        <v>0.63940415293635666</v>
      </c>
      <c r="R89" s="119">
        <f>1/(1+3.5%)^'[1]4a. Future Applications'!X$5</f>
        <v>0.61778179027667302</v>
      </c>
      <c r="S89" s="119">
        <f>1/(1+3.5%)^'[1]4a. Future Applications'!Y$5</f>
        <v>0.59689061862480497</v>
      </c>
      <c r="T89" s="119">
        <f>1/(1+3.5%)^'[1]4a. Future Applications'!Z$5</f>
        <v>0.57670591171478747</v>
      </c>
      <c r="U89" s="119">
        <f>1/(1+3.5%)^'[1]4a. Future Applications'!AA$5</f>
        <v>0.55720377943457733</v>
      </c>
      <c r="V89" s="119">
        <f>1/(1+3.5%)^'[1]4a. Future Applications'!AB$5</f>
        <v>0.53836113955031628</v>
      </c>
      <c r="W89" s="119">
        <f>1/(1+3.5%)^'[1]4a. Future Applications'!AC$5</f>
        <v>0.52015569038677911</v>
      </c>
      <c r="X89" s="119">
        <f>1/(1+3.5%)^'[1]4a. Future Applications'!AD$5</f>
        <v>0.50256588443167061</v>
      </c>
      <c r="Y89" s="118"/>
      <c r="Z89" s="119"/>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row>
    <row r="90" spans="1:64" s="32" customFormat="1">
      <c r="A90" s="31"/>
      <c r="B90" s="95" t="s">
        <v>1151</v>
      </c>
      <c r="C90" s="95"/>
      <c r="D90" s="119"/>
      <c r="E90" s="120">
        <f>E86*E89</f>
        <v>0</v>
      </c>
      <c r="F90" s="119">
        <f t="shared" ref="F90:X90" si="18">F86*F89</f>
        <v>0</v>
      </c>
      <c r="G90" s="119">
        <f t="shared" si="18"/>
        <v>0</v>
      </c>
      <c r="H90" s="119">
        <f t="shared" si="18"/>
        <v>0</v>
      </c>
      <c r="I90" s="119">
        <f t="shared" si="18"/>
        <v>3.6836326050060438E-2</v>
      </c>
      <c r="J90" s="119">
        <f t="shared" si="18"/>
        <v>0</v>
      </c>
      <c r="K90" s="119">
        <f t="shared" si="18"/>
        <v>0</v>
      </c>
      <c r="L90" s="119">
        <f t="shared" si="18"/>
        <v>0</v>
      </c>
      <c r="M90" s="119">
        <f t="shared" si="18"/>
        <v>0</v>
      </c>
      <c r="N90" s="119">
        <f t="shared" si="18"/>
        <v>95.798857742152919</v>
      </c>
      <c r="O90" s="119">
        <f t="shared" si="18"/>
        <v>0</v>
      </c>
      <c r="P90" s="119">
        <f t="shared" si="18"/>
        <v>0</v>
      </c>
      <c r="Q90" s="119">
        <f t="shared" si="18"/>
        <v>0</v>
      </c>
      <c r="R90" s="119">
        <f t="shared" si="18"/>
        <v>0</v>
      </c>
      <c r="S90" s="119">
        <f t="shared" si="18"/>
        <v>2.611396456483522E-2</v>
      </c>
      <c r="T90" s="119">
        <f t="shared" si="18"/>
        <v>0</v>
      </c>
      <c r="U90" s="119">
        <f t="shared" si="18"/>
        <v>0</v>
      </c>
      <c r="V90" s="119">
        <f t="shared" si="18"/>
        <v>0</v>
      </c>
      <c r="W90" s="119">
        <f t="shared" si="18"/>
        <v>0</v>
      </c>
      <c r="X90" s="119">
        <f t="shared" si="18"/>
        <v>2.1987257443885591E-2</v>
      </c>
      <c r="Y90" s="118">
        <f t="shared" ref="Y90:Y91" si="19">SUM(E90:X90)</f>
        <v>95.883795290211694</v>
      </c>
      <c r="Z90" s="119">
        <f t="shared" ref="Z90:Z91" si="20">Y90/20</f>
        <v>4.7941897645105849</v>
      </c>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row>
    <row r="91" spans="1:64" s="32" customFormat="1">
      <c r="A91" s="31"/>
      <c r="B91" s="95" t="s">
        <v>1152</v>
      </c>
      <c r="C91" s="95"/>
      <c r="D91" s="119"/>
      <c r="E91" s="120">
        <f>E87*E89</f>
        <v>0</v>
      </c>
      <c r="F91" s="119">
        <f t="shared" ref="F91:X91" si="21">F87*F89</f>
        <v>0</v>
      </c>
      <c r="G91" s="119">
        <f t="shared" si="21"/>
        <v>0</v>
      </c>
      <c r="H91" s="119">
        <f t="shared" si="21"/>
        <v>0.16557402326272877</v>
      </c>
      <c r="I91" s="119">
        <f t="shared" si="21"/>
        <v>0</v>
      </c>
      <c r="J91" s="119">
        <f t="shared" si="21"/>
        <v>0</v>
      </c>
      <c r="K91" s="119">
        <f t="shared" si="21"/>
        <v>0</v>
      </c>
      <c r="L91" s="119">
        <f t="shared" si="21"/>
        <v>0.14428819568108764</v>
      </c>
      <c r="M91" s="119">
        <f t="shared" si="21"/>
        <v>0</v>
      </c>
      <c r="N91" s="119">
        <f t="shared" si="21"/>
        <v>0</v>
      </c>
      <c r="O91" s="119">
        <f t="shared" si="21"/>
        <v>0</v>
      </c>
      <c r="P91" s="119">
        <f t="shared" si="21"/>
        <v>0.12573882667493452</v>
      </c>
      <c r="Q91" s="119">
        <f t="shared" si="21"/>
        <v>0</v>
      </c>
      <c r="R91" s="119">
        <f t="shared" si="21"/>
        <v>0</v>
      </c>
      <c r="S91" s="119">
        <f t="shared" si="21"/>
        <v>0</v>
      </c>
      <c r="T91" s="119">
        <f t="shared" si="21"/>
        <v>0.10957412322580963</v>
      </c>
      <c r="U91" s="119">
        <f t="shared" si="21"/>
        <v>0</v>
      </c>
      <c r="V91" s="119">
        <f t="shared" si="21"/>
        <v>0</v>
      </c>
      <c r="W91" s="119">
        <f t="shared" si="21"/>
        <v>0</v>
      </c>
      <c r="X91" s="119">
        <f t="shared" si="21"/>
        <v>0</v>
      </c>
      <c r="Y91" s="118">
        <f t="shared" si="19"/>
        <v>0.54517516884456052</v>
      </c>
      <c r="Z91" s="119">
        <f t="shared" si="20"/>
        <v>2.7258758442228026E-2</v>
      </c>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row>
    <row r="92" spans="1:64" s="32" customFormat="1">
      <c r="A92" s="31"/>
      <c r="B92" s="101" t="s">
        <v>1150</v>
      </c>
      <c r="C92" s="31"/>
      <c r="D92" s="103"/>
      <c r="E92" s="126">
        <f t="shared" ref="E92:X92" si="22">E89*E88</f>
        <v>0</v>
      </c>
      <c r="F92" s="124">
        <f t="shared" si="22"/>
        <v>0</v>
      </c>
      <c r="G92" s="124">
        <f t="shared" si="22"/>
        <v>0</v>
      </c>
      <c r="H92" s="124">
        <f t="shared" si="22"/>
        <v>0.16557402326272877</v>
      </c>
      <c r="I92" s="124">
        <f t="shared" si="22"/>
        <v>3.6836326050060438E-2</v>
      </c>
      <c r="J92" s="124">
        <f t="shared" si="22"/>
        <v>0</v>
      </c>
      <c r="K92" s="124">
        <f t="shared" si="22"/>
        <v>0</v>
      </c>
      <c r="L92" s="124">
        <f t="shared" si="22"/>
        <v>0.14428819568108764</v>
      </c>
      <c r="M92" s="124">
        <f t="shared" si="22"/>
        <v>0</v>
      </c>
      <c r="N92" s="124">
        <f t="shared" si="22"/>
        <v>95.798857742152919</v>
      </c>
      <c r="O92" s="124">
        <f t="shared" si="22"/>
        <v>0</v>
      </c>
      <c r="P92" s="124">
        <f t="shared" si="22"/>
        <v>0.12573882667493452</v>
      </c>
      <c r="Q92" s="124">
        <f t="shared" si="22"/>
        <v>0</v>
      </c>
      <c r="R92" s="124">
        <f t="shared" si="22"/>
        <v>0</v>
      </c>
      <c r="S92" s="124">
        <f t="shared" si="22"/>
        <v>2.611396456483522E-2</v>
      </c>
      <c r="T92" s="124">
        <f t="shared" si="22"/>
        <v>0.10957412322580963</v>
      </c>
      <c r="U92" s="124">
        <f t="shared" si="22"/>
        <v>0</v>
      </c>
      <c r="V92" s="124">
        <f t="shared" si="22"/>
        <v>0</v>
      </c>
      <c r="W92" s="124">
        <f t="shared" si="22"/>
        <v>0</v>
      </c>
      <c r="X92" s="124">
        <f t="shared" si="22"/>
        <v>2.1987257443885591E-2</v>
      </c>
      <c r="Y92" s="126">
        <f>SUM(E92:X92)</f>
        <v>96.428970459056245</v>
      </c>
      <c r="Z92" s="125">
        <f>Y92/20</f>
        <v>4.8214485229528119</v>
      </c>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row>
    <row r="93" spans="1:64" s="32" customFormat="1" ht="13.5" thickBot="1">
      <c r="A93" s="85"/>
      <c r="B93" s="97"/>
      <c r="C93" s="85"/>
      <c r="D93" s="100"/>
      <c r="E93" s="128"/>
      <c r="F93" s="121"/>
      <c r="G93" s="121"/>
      <c r="H93" s="121"/>
      <c r="I93" s="121"/>
      <c r="J93" s="121"/>
      <c r="K93" s="121"/>
      <c r="L93" s="121"/>
      <c r="M93" s="121"/>
      <c r="N93" s="121"/>
      <c r="O93" s="121"/>
      <c r="P93" s="121"/>
      <c r="Q93" s="121"/>
      <c r="R93" s="121"/>
      <c r="S93" s="121"/>
      <c r="T93" s="121"/>
      <c r="U93" s="121"/>
      <c r="V93" s="121"/>
      <c r="W93" s="121"/>
      <c r="X93" s="121"/>
      <c r="Y93" s="128"/>
      <c r="Z93" s="122"/>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row>
    <row r="94" spans="1:64" s="32" customFormat="1">
      <c r="A94" s="36"/>
      <c r="B94" s="101"/>
      <c r="C94" s="31"/>
      <c r="D94" s="103"/>
      <c r="E94" s="124"/>
      <c r="F94" s="124"/>
      <c r="G94" s="124"/>
      <c r="H94" s="124"/>
      <c r="I94" s="124"/>
      <c r="J94" s="124"/>
      <c r="K94" s="124"/>
      <c r="L94" s="124"/>
      <c r="M94" s="124"/>
      <c r="N94" s="124"/>
      <c r="O94" s="124"/>
      <c r="P94" s="124"/>
      <c r="Q94" s="124"/>
      <c r="R94" s="124"/>
      <c r="S94" s="124"/>
      <c r="T94" s="124"/>
      <c r="U94" s="124"/>
      <c r="V94" s="124"/>
      <c r="W94" s="124"/>
      <c r="X94" s="124"/>
      <c r="Y94" s="124"/>
      <c r="Z94" s="125"/>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row>
    <row r="95" spans="1:64" s="32" customFormat="1">
      <c r="A95" s="36" t="s">
        <v>438</v>
      </c>
      <c r="B95" s="101"/>
      <c r="C95" s="31"/>
      <c r="D95" s="103"/>
      <c r="E95" s="124"/>
      <c r="F95" s="124"/>
      <c r="G95" s="124"/>
      <c r="H95" s="124"/>
      <c r="I95" s="124"/>
      <c r="J95" s="124"/>
      <c r="K95" s="124"/>
      <c r="L95" s="124"/>
      <c r="M95" s="124"/>
      <c r="N95" s="124"/>
      <c r="O95" s="124"/>
      <c r="P95" s="124"/>
      <c r="Q95" s="124"/>
      <c r="R95" s="124"/>
      <c r="S95" s="124"/>
      <c r="T95" s="124"/>
      <c r="U95" s="124"/>
      <c r="V95" s="124"/>
      <c r="W95" s="124"/>
      <c r="X95" s="124"/>
      <c r="Y95" s="124"/>
      <c r="Z95" s="125"/>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row>
    <row r="96" spans="1:64" s="32" customFormat="1">
      <c r="A96" s="32" t="s">
        <v>1101</v>
      </c>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row>
    <row r="97" spans="1:64" s="32" customFormat="1">
      <c r="A97" s="32" t="s">
        <v>1102</v>
      </c>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row>
    <row r="98" spans="1:64" s="32" customFormat="1">
      <c r="A98" s="32" t="s">
        <v>1103</v>
      </c>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row>
    <row r="99" spans="1:64" s="32" customFormat="1">
      <c r="A99" s="32" t="s">
        <v>1104</v>
      </c>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64">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64">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64">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64">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64">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64">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64">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64">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64">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64">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64">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64">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sheetData>
  <sheetProtection sheet="1" objects="1" scenarios="1"/>
  <mergeCells count="13">
    <mergeCell ref="A2:Z2"/>
    <mergeCell ref="C9:D9"/>
    <mergeCell ref="C25:D25"/>
    <mergeCell ref="C74:D74"/>
    <mergeCell ref="C57:D57"/>
    <mergeCell ref="C41:D41"/>
    <mergeCell ref="Y7:Y8"/>
    <mergeCell ref="Z7:Z8"/>
    <mergeCell ref="A6:Z6"/>
    <mergeCell ref="A7:A8"/>
    <mergeCell ref="B7:B8"/>
    <mergeCell ref="C7:D7"/>
    <mergeCell ref="C8:D8"/>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E31"/>
  <sheetViews>
    <sheetView zoomScale="80" zoomScaleNormal="80" workbookViewId="0">
      <selection activeCell="D4" sqref="D4"/>
    </sheetView>
  </sheetViews>
  <sheetFormatPr defaultRowHeight="12.75"/>
  <cols>
    <col min="1" max="1" width="30" style="2" customWidth="1"/>
    <col min="2" max="2" width="17" style="2" customWidth="1"/>
    <col min="3" max="3" width="61.7109375" style="2" customWidth="1"/>
    <col min="4" max="4" width="32.140625" style="2" customWidth="1"/>
    <col min="5" max="5" width="16.42578125" style="3" customWidth="1"/>
    <col min="6" max="16384" width="9.140625" style="2"/>
  </cols>
  <sheetData>
    <row r="1" spans="1:5" s="33" customFormat="1" ht="18">
      <c r="A1" s="38" t="s">
        <v>803</v>
      </c>
      <c r="E1" s="165"/>
    </row>
    <row r="2" spans="1:5" s="23" customFormat="1" ht="17.25" customHeight="1">
      <c r="A2" s="21" t="s">
        <v>791</v>
      </c>
      <c r="B2" s="22"/>
      <c r="E2" s="24"/>
    </row>
    <row r="4" spans="1:5">
      <c r="A4" s="5" t="s">
        <v>788</v>
      </c>
      <c r="B4" s="5"/>
    </row>
    <row r="5" spans="1:5">
      <c r="A5" s="5" t="s">
        <v>789</v>
      </c>
      <c r="B5" s="5"/>
    </row>
    <row r="6" spans="1:5">
      <c r="A6" s="5"/>
      <c r="B6" s="5"/>
    </row>
    <row r="7" spans="1:5">
      <c r="A7" s="5" t="s">
        <v>790</v>
      </c>
      <c r="B7" s="5"/>
    </row>
    <row r="8" spans="1:5" ht="43.5" customHeight="1">
      <c r="A8" s="6" t="s">
        <v>0</v>
      </c>
      <c r="B8" s="7" t="s">
        <v>1</v>
      </c>
      <c r="C8" s="8" t="s">
        <v>458</v>
      </c>
      <c r="D8" s="7" t="s">
        <v>459</v>
      </c>
      <c r="E8" s="9" t="s">
        <v>1127</v>
      </c>
    </row>
    <row r="9" spans="1:5" ht="63.75">
      <c r="A9" s="10" t="s">
        <v>1117</v>
      </c>
      <c r="B9" s="10">
        <v>0.5</v>
      </c>
      <c r="C9" s="11" t="s">
        <v>460</v>
      </c>
      <c r="D9" s="12" t="s">
        <v>4</v>
      </c>
      <c r="E9" s="25">
        <v>2E-3</v>
      </c>
    </row>
    <row r="10" spans="1:5" ht="51">
      <c r="A10" s="193" t="s">
        <v>1118</v>
      </c>
      <c r="B10" s="193">
        <v>0.25</v>
      </c>
      <c r="C10" s="195" t="s">
        <v>465</v>
      </c>
      <c r="D10" s="12" t="s">
        <v>4</v>
      </c>
      <c r="E10" s="25">
        <v>2E-3</v>
      </c>
    </row>
    <row r="11" spans="1:5" ht="51">
      <c r="A11" s="194"/>
      <c r="B11" s="194"/>
      <c r="C11" s="196"/>
      <c r="D11" s="12" t="s">
        <v>4</v>
      </c>
      <c r="E11" s="25">
        <v>2E-3</v>
      </c>
    </row>
    <row r="12" spans="1:5" ht="51">
      <c r="A12" s="193" t="s">
        <v>1119</v>
      </c>
      <c r="B12" s="193">
        <v>0.25</v>
      </c>
      <c r="C12" s="195" t="s">
        <v>466</v>
      </c>
      <c r="D12" s="12" t="s">
        <v>4</v>
      </c>
      <c r="E12" s="25">
        <v>2E-3</v>
      </c>
    </row>
    <row r="13" spans="1:5" ht="51">
      <c r="A13" s="194"/>
      <c r="B13" s="194"/>
      <c r="C13" s="196"/>
      <c r="D13" s="12" t="s">
        <v>4</v>
      </c>
      <c r="E13" s="25">
        <v>2E-3</v>
      </c>
    </row>
    <row r="14" spans="1:5" ht="51">
      <c r="A14" s="193" t="s">
        <v>1120</v>
      </c>
      <c r="B14" s="193">
        <v>0.25</v>
      </c>
      <c r="C14" s="195" t="s">
        <v>461</v>
      </c>
      <c r="D14" s="12" t="s">
        <v>4</v>
      </c>
      <c r="E14" s="25">
        <v>2E-3</v>
      </c>
    </row>
    <row r="15" spans="1:5" ht="51">
      <c r="A15" s="194"/>
      <c r="B15" s="194"/>
      <c r="C15" s="196"/>
      <c r="D15" s="12" t="s">
        <v>4</v>
      </c>
      <c r="E15" s="25">
        <v>2E-3</v>
      </c>
    </row>
    <row r="16" spans="1:5" ht="127.5">
      <c r="A16" s="10" t="s">
        <v>1121</v>
      </c>
      <c r="B16" s="10">
        <v>19</v>
      </c>
      <c r="C16" s="11" t="s">
        <v>463</v>
      </c>
      <c r="D16" s="13" t="s">
        <v>3</v>
      </c>
      <c r="E16" s="25">
        <v>0.02</v>
      </c>
    </row>
    <row r="17" spans="1:5" ht="76.5">
      <c r="A17" s="10" t="s">
        <v>1122</v>
      </c>
      <c r="B17" s="10" t="s">
        <v>2</v>
      </c>
      <c r="C17" s="11" t="s">
        <v>462</v>
      </c>
      <c r="D17" s="12" t="s">
        <v>4</v>
      </c>
      <c r="E17" s="25">
        <v>2E-3</v>
      </c>
    </row>
    <row r="18" spans="1:5" ht="127.5">
      <c r="A18" s="14" t="s">
        <v>1123</v>
      </c>
      <c r="B18" s="14" t="s">
        <v>2</v>
      </c>
      <c r="C18" s="15" t="s">
        <v>464</v>
      </c>
      <c r="D18" s="16" t="s">
        <v>4</v>
      </c>
      <c r="E18" s="25">
        <v>2E-3</v>
      </c>
    </row>
    <row r="19" spans="1:5" ht="25.5">
      <c r="A19" s="13" t="s">
        <v>783</v>
      </c>
      <c r="B19" s="10" t="s">
        <v>2</v>
      </c>
      <c r="C19" s="11" t="s">
        <v>784</v>
      </c>
      <c r="D19" s="12" t="s">
        <v>785</v>
      </c>
      <c r="E19" s="25">
        <v>0</v>
      </c>
    </row>
    <row r="20" spans="1:5" ht="15" customHeight="1">
      <c r="A20" s="192" t="s">
        <v>782</v>
      </c>
      <c r="B20" s="192"/>
      <c r="C20" s="192"/>
      <c r="D20" s="192"/>
      <c r="E20" s="26">
        <f>SUM(E9:E19)</f>
        <v>3.8000000000000006E-2</v>
      </c>
    </row>
    <row r="21" spans="1:5">
      <c r="D21" s="17" t="s">
        <v>468</v>
      </c>
      <c r="E21" s="27">
        <f>SUM(E18)</f>
        <v>2E-3</v>
      </c>
    </row>
    <row r="22" spans="1:5" ht="15" customHeight="1">
      <c r="A22" s="18"/>
      <c r="B22" s="18"/>
      <c r="C22" s="18"/>
      <c r="D22" s="18"/>
      <c r="E22" s="28"/>
    </row>
    <row r="23" spans="1:5" ht="15" customHeight="1">
      <c r="A23" s="18"/>
      <c r="B23" s="18"/>
      <c r="C23" s="18"/>
      <c r="D23" s="19" t="s">
        <v>954</v>
      </c>
      <c r="E23" s="28"/>
    </row>
    <row r="24" spans="1:5" ht="15" customHeight="1">
      <c r="A24" s="18"/>
      <c r="B24" s="18"/>
      <c r="C24" s="20"/>
      <c r="D24" s="17" t="s">
        <v>1124</v>
      </c>
      <c r="E24" s="28">
        <f>SUM(E10:E13)</f>
        <v>8.0000000000000002E-3</v>
      </c>
    </row>
    <row r="25" spans="1:5" ht="15" customHeight="1">
      <c r="A25" s="18"/>
      <c r="B25" s="18"/>
      <c r="C25" s="20"/>
      <c r="D25" s="17" t="s">
        <v>1125</v>
      </c>
      <c r="E25" s="28">
        <f>SUM(E10:E16)</f>
        <v>3.2000000000000001E-2</v>
      </c>
    </row>
    <row r="26" spans="1:5" ht="15" customHeight="1">
      <c r="A26" s="18"/>
      <c r="B26" s="18"/>
      <c r="C26" s="20"/>
      <c r="D26" s="17" t="s">
        <v>1126</v>
      </c>
      <c r="E26" s="28">
        <f>SUM(E9:E13)</f>
        <v>0.01</v>
      </c>
    </row>
    <row r="27" spans="1:5" ht="15" customHeight="1">
      <c r="A27" s="18"/>
      <c r="B27" s="18"/>
      <c r="C27" s="18"/>
      <c r="D27" s="18"/>
      <c r="E27" s="28"/>
    </row>
    <row r="28" spans="1:5" ht="15" customHeight="1">
      <c r="A28" s="18"/>
      <c r="B28" s="18"/>
      <c r="C28" s="18"/>
      <c r="D28" s="19" t="s">
        <v>955</v>
      </c>
      <c r="E28" s="28"/>
    </row>
    <row r="29" spans="1:5">
      <c r="A29" s="20"/>
      <c r="B29" s="20"/>
      <c r="C29" s="20"/>
      <c r="D29" s="17" t="s">
        <v>1124</v>
      </c>
      <c r="E29" s="28">
        <f>SUM(E10:E13)</f>
        <v>8.0000000000000002E-3</v>
      </c>
    </row>
    <row r="30" spans="1:5">
      <c r="A30" s="20"/>
      <c r="B30" s="20"/>
      <c r="C30" s="20"/>
      <c r="D30" s="17" t="s">
        <v>1125</v>
      </c>
      <c r="E30" s="28">
        <f>SUM(E10:E16)</f>
        <v>3.2000000000000001E-2</v>
      </c>
    </row>
    <row r="31" spans="1:5">
      <c r="A31" s="20"/>
      <c r="B31" s="20"/>
      <c r="C31" s="20"/>
      <c r="D31" s="17" t="s">
        <v>1126</v>
      </c>
      <c r="E31" s="28">
        <f>SUM(E9:E13)</f>
        <v>0.01</v>
      </c>
    </row>
  </sheetData>
  <sheetProtection password="8725" sheet="1" objects="1" scenarios="1"/>
  <mergeCells count="10">
    <mergeCell ref="A20:D20"/>
    <mergeCell ref="A10:A11"/>
    <mergeCell ref="B10:B11"/>
    <mergeCell ref="A12:A13"/>
    <mergeCell ref="B12:B13"/>
    <mergeCell ref="C10:C11"/>
    <mergeCell ref="C12:C13"/>
    <mergeCell ref="C14:C15"/>
    <mergeCell ref="A14:A15"/>
    <mergeCell ref="B14:B15"/>
  </mergeCells>
  <pageMargins left="0.70866141732283472" right="0.70866141732283472" top="0.74803149606299213" bottom="0.74803149606299213" header="0.31496062992125984" footer="0.31496062992125984"/>
  <pageSetup paperSize="8" scale="85" orientation="portrait" r:id="rId1"/>
</worksheet>
</file>

<file path=xl/worksheets/sheet3.xml><?xml version="1.0" encoding="utf-8"?>
<worksheet xmlns="http://schemas.openxmlformats.org/spreadsheetml/2006/main" xmlns:r="http://schemas.openxmlformats.org/officeDocument/2006/relationships">
  <dimension ref="A1:F185"/>
  <sheetViews>
    <sheetView zoomScale="80" zoomScaleNormal="80" workbookViewId="0">
      <selection activeCell="G4" sqref="G4"/>
    </sheetView>
  </sheetViews>
  <sheetFormatPr defaultRowHeight="12.75"/>
  <cols>
    <col min="1" max="1" width="31" style="2" customWidth="1"/>
    <col min="2" max="2" width="14" style="2" customWidth="1"/>
    <col min="3" max="3" width="24.140625" style="2" customWidth="1"/>
    <col min="4" max="4" width="25.42578125" style="2" customWidth="1"/>
    <col min="5" max="5" width="46.140625" style="2" customWidth="1"/>
    <col min="6" max="6" width="8.85546875" style="2" customWidth="1"/>
    <col min="7" max="7" width="9.140625" style="2"/>
    <col min="8" max="8" width="16.85546875" style="2" customWidth="1"/>
    <col min="9" max="16384" width="9.140625" style="2"/>
  </cols>
  <sheetData>
    <row r="1" spans="1:6" s="33" customFormat="1" ht="18">
      <c r="A1" s="38" t="s">
        <v>803</v>
      </c>
    </row>
    <row r="2" spans="1:6" s="34" customFormat="1" ht="18">
      <c r="A2" s="21" t="s">
        <v>792</v>
      </c>
    </row>
    <row r="3" spans="1:6">
      <c r="A3" s="2" t="s">
        <v>793</v>
      </c>
    </row>
    <row r="4" spans="1:6">
      <c r="A4" s="4"/>
    </row>
    <row r="5" spans="1:6">
      <c r="A5" s="7" t="s">
        <v>493</v>
      </c>
      <c r="B5" s="35" t="s">
        <v>455</v>
      </c>
      <c r="C5" s="7" t="s">
        <v>467</v>
      </c>
      <c r="D5" s="35" t="s">
        <v>481</v>
      </c>
      <c r="E5" s="35" t="s">
        <v>492</v>
      </c>
      <c r="F5" s="35" t="s">
        <v>802</v>
      </c>
    </row>
    <row r="6" spans="1:6">
      <c r="A6" s="29" t="s">
        <v>469</v>
      </c>
      <c r="B6" s="29" t="s">
        <v>444</v>
      </c>
      <c r="C6" s="29" t="s">
        <v>798</v>
      </c>
      <c r="D6" s="29" t="s">
        <v>482</v>
      </c>
      <c r="E6" s="29" t="s">
        <v>445</v>
      </c>
      <c r="F6" s="29">
        <v>1</v>
      </c>
    </row>
    <row r="7" spans="1:6">
      <c r="A7" s="29" t="s">
        <v>470</v>
      </c>
      <c r="B7" s="29" t="s">
        <v>444</v>
      </c>
      <c r="C7" s="29" t="s">
        <v>798</v>
      </c>
      <c r="D7" s="29" t="s">
        <v>443</v>
      </c>
      <c r="E7" s="29" t="s">
        <v>446</v>
      </c>
      <c r="F7" s="29">
        <v>1</v>
      </c>
    </row>
    <row r="8" spans="1:6">
      <c r="A8" s="29" t="s">
        <v>471</v>
      </c>
      <c r="B8" s="29" t="s">
        <v>444</v>
      </c>
      <c r="C8" s="29" t="s">
        <v>798</v>
      </c>
      <c r="D8" s="29" t="s">
        <v>483</v>
      </c>
      <c r="E8" s="29" t="s">
        <v>446</v>
      </c>
      <c r="F8" s="29">
        <v>1</v>
      </c>
    </row>
    <row r="9" spans="1:6">
      <c r="A9" s="29" t="s">
        <v>472</v>
      </c>
      <c r="B9" s="29" t="s">
        <v>444</v>
      </c>
      <c r="C9" s="29" t="s">
        <v>798</v>
      </c>
      <c r="D9" s="29" t="s">
        <v>482</v>
      </c>
      <c r="E9" s="29" t="s">
        <v>445</v>
      </c>
      <c r="F9" s="29">
        <v>1</v>
      </c>
    </row>
    <row r="10" spans="1:6">
      <c r="A10" s="29" t="s">
        <v>473</v>
      </c>
      <c r="B10" s="29" t="s">
        <v>444</v>
      </c>
      <c r="C10" s="29" t="s">
        <v>798</v>
      </c>
      <c r="D10" s="29" t="s">
        <v>484</v>
      </c>
      <c r="E10" s="29" t="s">
        <v>446</v>
      </c>
      <c r="F10" s="29">
        <v>1</v>
      </c>
    </row>
    <row r="11" spans="1:6">
      <c r="A11" s="29" t="s">
        <v>474</v>
      </c>
      <c r="B11" s="29" t="s">
        <v>444</v>
      </c>
      <c r="C11" s="29" t="s">
        <v>798</v>
      </c>
      <c r="D11" s="29" t="s">
        <v>485</v>
      </c>
      <c r="E11" s="29" t="s">
        <v>445</v>
      </c>
      <c r="F11" s="29">
        <v>1</v>
      </c>
    </row>
    <row r="12" spans="1:6">
      <c r="A12" s="29" t="s">
        <v>475</v>
      </c>
      <c r="B12" s="29" t="s">
        <v>444</v>
      </c>
      <c r="C12" s="29" t="s">
        <v>798</v>
      </c>
      <c r="D12" s="29" t="s">
        <v>486</v>
      </c>
      <c r="E12" s="29" t="s">
        <v>491</v>
      </c>
      <c r="F12" s="29">
        <v>1</v>
      </c>
    </row>
    <row r="13" spans="1:6">
      <c r="A13" s="29" t="s">
        <v>476</v>
      </c>
      <c r="B13" s="29" t="s">
        <v>441</v>
      </c>
      <c r="C13" s="29" t="s">
        <v>798</v>
      </c>
      <c r="D13" s="29" t="s">
        <v>487</v>
      </c>
      <c r="E13" s="29" t="s">
        <v>491</v>
      </c>
      <c r="F13" s="29">
        <v>1</v>
      </c>
    </row>
    <row r="14" spans="1:6">
      <c r="A14" s="29" t="s">
        <v>477</v>
      </c>
      <c r="B14" s="29" t="s">
        <v>444</v>
      </c>
      <c r="C14" s="29" t="s">
        <v>798</v>
      </c>
      <c r="D14" s="29" t="s">
        <v>487</v>
      </c>
      <c r="E14" s="29" t="s">
        <v>491</v>
      </c>
      <c r="F14" s="29">
        <v>1</v>
      </c>
    </row>
    <row r="15" spans="1:6">
      <c r="A15" s="29" t="s">
        <v>478</v>
      </c>
      <c r="B15" s="29" t="s">
        <v>444</v>
      </c>
      <c r="C15" s="29" t="s">
        <v>798</v>
      </c>
      <c r="D15" s="29" t="s">
        <v>488</v>
      </c>
      <c r="E15" s="29" t="s">
        <v>491</v>
      </c>
      <c r="F15" s="29">
        <v>1</v>
      </c>
    </row>
    <row r="16" spans="1:6">
      <c r="A16" s="29" t="s">
        <v>479</v>
      </c>
      <c r="B16" s="29" t="s">
        <v>444</v>
      </c>
      <c r="C16" s="29" t="s">
        <v>798</v>
      </c>
      <c r="D16" s="29" t="s">
        <v>489</v>
      </c>
      <c r="E16" s="29" t="s">
        <v>491</v>
      </c>
      <c r="F16" s="29">
        <v>1</v>
      </c>
    </row>
    <row r="17" spans="1:6">
      <c r="A17" s="29" t="s">
        <v>480</v>
      </c>
      <c r="B17" s="29" t="s">
        <v>444</v>
      </c>
      <c r="C17" s="29" t="s">
        <v>798</v>
      </c>
      <c r="D17" s="29" t="s">
        <v>490</v>
      </c>
      <c r="E17" s="29" t="s">
        <v>491</v>
      </c>
      <c r="F17" s="29">
        <v>1</v>
      </c>
    </row>
    <row r="18" spans="1:6">
      <c r="A18" s="29" t="s">
        <v>494</v>
      </c>
      <c r="B18" s="29" t="s">
        <v>441</v>
      </c>
      <c r="C18" s="30" t="s">
        <v>801</v>
      </c>
      <c r="D18" s="29" t="s">
        <v>657</v>
      </c>
      <c r="E18" s="29" t="s">
        <v>742</v>
      </c>
      <c r="F18" s="29">
        <v>1</v>
      </c>
    </row>
    <row r="19" spans="1:6">
      <c r="A19" s="29" t="s">
        <v>495</v>
      </c>
      <c r="B19" s="29" t="s">
        <v>441</v>
      </c>
      <c r="C19" s="30" t="s">
        <v>801</v>
      </c>
      <c r="D19" s="29" t="s">
        <v>658</v>
      </c>
      <c r="E19" s="29" t="s">
        <v>743</v>
      </c>
      <c r="F19" s="29">
        <v>1</v>
      </c>
    </row>
    <row r="20" spans="1:6">
      <c r="A20" s="29" t="s">
        <v>496</v>
      </c>
      <c r="B20" s="29" t="s">
        <v>441</v>
      </c>
      <c r="C20" s="30" t="s">
        <v>801</v>
      </c>
      <c r="D20" s="29" t="s">
        <v>659</v>
      </c>
      <c r="E20" s="29" t="s">
        <v>744</v>
      </c>
      <c r="F20" s="29">
        <v>1</v>
      </c>
    </row>
    <row r="21" spans="1:6">
      <c r="A21" s="29" t="s">
        <v>497</v>
      </c>
      <c r="B21" s="29" t="s">
        <v>441</v>
      </c>
      <c r="C21" s="30" t="s">
        <v>801</v>
      </c>
      <c r="D21" s="29" t="s">
        <v>660</v>
      </c>
      <c r="E21" s="29" t="s">
        <v>743</v>
      </c>
      <c r="F21" s="29">
        <v>1</v>
      </c>
    </row>
    <row r="22" spans="1:6">
      <c r="A22" s="29" t="s">
        <v>498</v>
      </c>
      <c r="B22" s="29" t="s">
        <v>441</v>
      </c>
      <c r="C22" s="30" t="s">
        <v>801</v>
      </c>
      <c r="D22" s="29" t="s">
        <v>442</v>
      </c>
      <c r="E22" s="29" t="s">
        <v>479</v>
      </c>
      <c r="F22" s="29">
        <v>1</v>
      </c>
    </row>
    <row r="23" spans="1:6">
      <c r="A23" s="29" t="s">
        <v>499</v>
      </c>
      <c r="B23" s="29" t="s">
        <v>441</v>
      </c>
      <c r="C23" s="30" t="s">
        <v>801</v>
      </c>
      <c r="D23" s="29" t="s">
        <v>661</v>
      </c>
      <c r="E23" s="29" t="s">
        <v>745</v>
      </c>
      <c r="F23" s="29">
        <v>1</v>
      </c>
    </row>
    <row r="24" spans="1:6">
      <c r="A24" s="29" t="s">
        <v>500</v>
      </c>
      <c r="B24" s="29" t="s">
        <v>441</v>
      </c>
      <c r="C24" s="30" t="s">
        <v>801</v>
      </c>
      <c r="D24" s="29" t="s">
        <v>662</v>
      </c>
      <c r="E24" s="29" t="s">
        <v>745</v>
      </c>
      <c r="F24" s="29">
        <v>1</v>
      </c>
    </row>
    <row r="25" spans="1:6">
      <c r="A25" s="29" t="s">
        <v>501</v>
      </c>
      <c r="B25" s="29" t="s">
        <v>441</v>
      </c>
      <c r="C25" s="30" t="s">
        <v>801</v>
      </c>
      <c r="D25" s="29" t="s">
        <v>663</v>
      </c>
      <c r="E25" s="29" t="s">
        <v>745</v>
      </c>
      <c r="F25" s="29">
        <v>1</v>
      </c>
    </row>
    <row r="26" spans="1:6">
      <c r="A26" s="29" t="s">
        <v>502</v>
      </c>
      <c r="B26" s="29" t="s">
        <v>441</v>
      </c>
      <c r="C26" s="30" t="s">
        <v>801</v>
      </c>
      <c r="D26" s="29" t="s">
        <v>664</v>
      </c>
      <c r="E26" s="29" t="s">
        <v>745</v>
      </c>
      <c r="F26" s="29">
        <v>1</v>
      </c>
    </row>
    <row r="27" spans="1:6">
      <c r="A27" s="29" t="s">
        <v>503</v>
      </c>
      <c r="B27" s="29" t="s">
        <v>444</v>
      </c>
      <c r="C27" s="30" t="s">
        <v>801</v>
      </c>
      <c r="D27" s="29" t="s">
        <v>665</v>
      </c>
      <c r="E27" s="29" t="s">
        <v>746</v>
      </c>
      <c r="F27" s="29">
        <v>1</v>
      </c>
    </row>
    <row r="28" spans="1:6">
      <c r="A28" s="29" t="s">
        <v>504</v>
      </c>
      <c r="B28" s="29" t="s">
        <v>444</v>
      </c>
      <c r="C28" s="30" t="s">
        <v>801</v>
      </c>
      <c r="D28" s="29" t="s">
        <v>666</v>
      </c>
      <c r="E28" s="29" t="s">
        <v>747</v>
      </c>
      <c r="F28" s="29">
        <v>1</v>
      </c>
    </row>
    <row r="29" spans="1:6">
      <c r="A29" s="29" t="s">
        <v>505</v>
      </c>
      <c r="B29" s="29" t="s">
        <v>444</v>
      </c>
      <c r="C29" s="30" t="s">
        <v>801</v>
      </c>
      <c r="D29" s="29" t="s">
        <v>667</v>
      </c>
      <c r="E29" s="29" t="s">
        <v>746</v>
      </c>
      <c r="F29" s="29">
        <v>1</v>
      </c>
    </row>
    <row r="30" spans="1:6">
      <c r="A30" s="29" t="s">
        <v>506</v>
      </c>
      <c r="B30" s="29" t="s">
        <v>444</v>
      </c>
      <c r="C30" s="30" t="s">
        <v>801</v>
      </c>
      <c r="D30" s="29" t="s">
        <v>668</v>
      </c>
      <c r="E30" s="29" t="s">
        <v>746</v>
      </c>
      <c r="F30" s="29">
        <v>1</v>
      </c>
    </row>
    <row r="31" spans="1:6">
      <c r="A31" s="29" t="s">
        <v>507</v>
      </c>
      <c r="B31" s="29" t="s">
        <v>444</v>
      </c>
      <c r="C31" s="30" t="s">
        <v>801</v>
      </c>
      <c r="D31" s="29" t="s">
        <v>669</v>
      </c>
      <c r="E31" s="29" t="s">
        <v>748</v>
      </c>
      <c r="F31" s="29">
        <v>1</v>
      </c>
    </row>
    <row r="32" spans="1:6">
      <c r="A32" s="29" t="s">
        <v>508</v>
      </c>
      <c r="B32" s="29" t="s">
        <v>444</v>
      </c>
      <c r="C32" s="30" t="s">
        <v>801</v>
      </c>
      <c r="D32" s="29" t="s">
        <v>670</v>
      </c>
      <c r="E32" s="29" t="s">
        <v>746</v>
      </c>
      <c r="F32" s="29">
        <v>1</v>
      </c>
    </row>
    <row r="33" spans="1:6">
      <c r="A33" s="29" t="s">
        <v>509</v>
      </c>
      <c r="B33" s="29" t="s">
        <v>444</v>
      </c>
      <c r="C33" s="30" t="s">
        <v>801</v>
      </c>
      <c r="D33" s="29" t="s">
        <v>668</v>
      </c>
      <c r="E33" s="29" t="s">
        <v>749</v>
      </c>
      <c r="F33" s="29">
        <v>1</v>
      </c>
    </row>
    <row r="34" spans="1:6">
      <c r="A34" s="29" t="s">
        <v>510</v>
      </c>
      <c r="B34" s="29" t="s">
        <v>444</v>
      </c>
      <c r="C34" s="30" t="s">
        <v>801</v>
      </c>
      <c r="D34" s="29" t="s">
        <v>671</v>
      </c>
      <c r="E34" s="29" t="s">
        <v>743</v>
      </c>
      <c r="F34" s="29">
        <v>1</v>
      </c>
    </row>
    <row r="35" spans="1:6">
      <c r="A35" s="29" t="s">
        <v>511</v>
      </c>
      <c r="B35" s="29" t="s">
        <v>444</v>
      </c>
      <c r="C35" s="30" t="s">
        <v>801</v>
      </c>
      <c r="D35" s="29" t="s">
        <v>672</v>
      </c>
      <c r="E35" s="29" t="s">
        <v>479</v>
      </c>
      <c r="F35" s="29">
        <v>1</v>
      </c>
    </row>
    <row r="36" spans="1:6">
      <c r="A36" s="29" t="s">
        <v>512</v>
      </c>
      <c r="B36" s="29" t="s">
        <v>444</v>
      </c>
      <c r="C36" s="30" t="s">
        <v>801</v>
      </c>
      <c r="D36" s="29" t="s">
        <v>673</v>
      </c>
      <c r="E36" s="29" t="s">
        <v>750</v>
      </c>
      <c r="F36" s="29">
        <v>1</v>
      </c>
    </row>
    <row r="37" spans="1:6">
      <c r="A37" s="29" t="s">
        <v>513</v>
      </c>
      <c r="B37" s="29" t="s">
        <v>444</v>
      </c>
      <c r="C37" s="30" t="s">
        <v>801</v>
      </c>
      <c r="D37" s="29" t="s">
        <v>674</v>
      </c>
      <c r="E37" s="29" t="s">
        <v>751</v>
      </c>
      <c r="F37" s="29">
        <v>1</v>
      </c>
    </row>
    <row r="38" spans="1:6">
      <c r="A38" s="29" t="s">
        <v>514</v>
      </c>
      <c r="B38" s="29" t="s">
        <v>444</v>
      </c>
      <c r="C38" s="30" t="s">
        <v>801</v>
      </c>
      <c r="D38" s="29" t="s">
        <v>675</v>
      </c>
      <c r="E38" s="29" t="s">
        <v>743</v>
      </c>
      <c r="F38" s="29">
        <v>1</v>
      </c>
    </row>
    <row r="39" spans="1:6">
      <c r="A39" s="29" t="s">
        <v>515</v>
      </c>
      <c r="B39" s="29" t="s">
        <v>444</v>
      </c>
      <c r="C39" s="30" t="s">
        <v>801</v>
      </c>
      <c r="D39" s="29" t="s">
        <v>676</v>
      </c>
      <c r="E39" s="29" t="s">
        <v>743</v>
      </c>
      <c r="F39" s="29">
        <v>1</v>
      </c>
    </row>
    <row r="40" spans="1:6">
      <c r="A40" s="29" t="s">
        <v>516</v>
      </c>
      <c r="B40" s="29" t="s">
        <v>444</v>
      </c>
      <c r="C40" s="30" t="s">
        <v>801</v>
      </c>
      <c r="D40" s="29" t="s">
        <v>677</v>
      </c>
      <c r="E40" s="29" t="s">
        <v>743</v>
      </c>
      <c r="F40" s="29">
        <v>1</v>
      </c>
    </row>
    <row r="41" spans="1:6">
      <c r="A41" s="29" t="s">
        <v>517</v>
      </c>
      <c r="B41" s="29" t="s">
        <v>444</v>
      </c>
      <c r="C41" s="30" t="s">
        <v>801</v>
      </c>
      <c r="D41" s="29" t="s">
        <v>664</v>
      </c>
      <c r="E41" s="29" t="s">
        <v>743</v>
      </c>
      <c r="F41" s="29">
        <v>1</v>
      </c>
    </row>
    <row r="42" spans="1:6">
      <c r="A42" s="29" t="s">
        <v>518</v>
      </c>
      <c r="B42" s="29" t="s">
        <v>444</v>
      </c>
      <c r="C42" s="30" t="s">
        <v>801</v>
      </c>
      <c r="D42" s="29" t="s">
        <v>668</v>
      </c>
      <c r="E42" s="29" t="s">
        <v>752</v>
      </c>
      <c r="F42" s="29">
        <v>1</v>
      </c>
    </row>
    <row r="43" spans="1:6">
      <c r="A43" s="29" t="s">
        <v>519</v>
      </c>
      <c r="B43" s="29" t="s">
        <v>444</v>
      </c>
      <c r="C43" s="30" t="s">
        <v>801</v>
      </c>
      <c r="D43" s="29" t="s">
        <v>678</v>
      </c>
      <c r="E43" s="29" t="s">
        <v>742</v>
      </c>
      <c r="F43" s="29">
        <v>1</v>
      </c>
    </row>
    <row r="44" spans="1:6">
      <c r="A44" s="29" t="s">
        <v>520</v>
      </c>
      <c r="B44" s="29" t="s">
        <v>444</v>
      </c>
      <c r="C44" s="30" t="s">
        <v>801</v>
      </c>
      <c r="D44" s="29" t="s">
        <v>679</v>
      </c>
      <c r="E44" s="29" t="s">
        <v>742</v>
      </c>
      <c r="F44" s="29">
        <v>1</v>
      </c>
    </row>
    <row r="45" spans="1:6">
      <c r="A45" s="29" t="s">
        <v>521</v>
      </c>
      <c r="B45" s="29" t="s">
        <v>444</v>
      </c>
      <c r="C45" s="30" t="s">
        <v>801</v>
      </c>
      <c r="D45" s="29" t="s">
        <v>680</v>
      </c>
      <c r="E45" s="29" t="s">
        <v>742</v>
      </c>
      <c r="F45" s="29">
        <v>1</v>
      </c>
    </row>
    <row r="46" spans="1:6">
      <c r="A46" s="29" t="s">
        <v>522</v>
      </c>
      <c r="B46" s="29" t="s">
        <v>444</v>
      </c>
      <c r="C46" s="30" t="s">
        <v>801</v>
      </c>
      <c r="D46" s="29" t="s">
        <v>662</v>
      </c>
      <c r="E46" s="29" t="s">
        <v>752</v>
      </c>
      <c r="F46" s="29">
        <v>1</v>
      </c>
    </row>
    <row r="47" spans="1:6">
      <c r="A47" s="29" t="s">
        <v>523</v>
      </c>
      <c r="B47" s="29" t="s">
        <v>444</v>
      </c>
      <c r="C47" s="30" t="s">
        <v>801</v>
      </c>
      <c r="D47" s="29" t="s">
        <v>681</v>
      </c>
      <c r="E47" s="29" t="s">
        <v>747</v>
      </c>
      <c r="F47" s="29">
        <v>1</v>
      </c>
    </row>
    <row r="48" spans="1:6">
      <c r="A48" s="29" t="s">
        <v>524</v>
      </c>
      <c r="B48" s="29" t="s">
        <v>444</v>
      </c>
      <c r="C48" s="30" t="s">
        <v>801</v>
      </c>
      <c r="D48" s="29" t="s">
        <v>443</v>
      </c>
      <c r="E48" s="29" t="s">
        <v>742</v>
      </c>
      <c r="F48" s="29">
        <v>1</v>
      </c>
    </row>
    <row r="49" spans="1:6">
      <c r="A49" s="29" t="s">
        <v>525</v>
      </c>
      <c r="B49" s="29" t="s">
        <v>444</v>
      </c>
      <c r="C49" s="30" t="s">
        <v>801</v>
      </c>
      <c r="D49" s="29" t="s">
        <v>662</v>
      </c>
      <c r="E49" s="29" t="s">
        <v>753</v>
      </c>
      <c r="F49" s="29">
        <v>1</v>
      </c>
    </row>
    <row r="50" spans="1:6">
      <c r="A50" s="29" t="s">
        <v>526</v>
      </c>
      <c r="B50" s="29" t="s">
        <v>444</v>
      </c>
      <c r="C50" s="30" t="s">
        <v>801</v>
      </c>
      <c r="D50" s="29" t="s">
        <v>682</v>
      </c>
      <c r="E50" s="29" t="s">
        <v>746</v>
      </c>
      <c r="F50" s="29">
        <v>1</v>
      </c>
    </row>
    <row r="51" spans="1:6">
      <c r="A51" s="29" t="s">
        <v>527</v>
      </c>
      <c r="B51" s="29" t="s">
        <v>444</v>
      </c>
      <c r="C51" s="30" t="s">
        <v>801</v>
      </c>
      <c r="D51" s="29" t="s">
        <v>683</v>
      </c>
      <c r="E51" s="29" t="s">
        <v>753</v>
      </c>
      <c r="F51" s="29">
        <v>1</v>
      </c>
    </row>
    <row r="52" spans="1:6">
      <c r="A52" s="29" t="s">
        <v>528</v>
      </c>
      <c r="B52" s="29" t="s">
        <v>444</v>
      </c>
      <c r="C52" s="30" t="s">
        <v>801</v>
      </c>
      <c r="D52" s="29" t="s">
        <v>684</v>
      </c>
      <c r="E52" s="29" t="s">
        <v>754</v>
      </c>
      <c r="F52" s="29">
        <v>1</v>
      </c>
    </row>
    <row r="53" spans="1:6">
      <c r="A53" s="29" t="s">
        <v>529</v>
      </c>
      <c r="B53" s="29" t="s">
        <v>444</v>
      </c>
      <c r="C53" s="30" t="s">
        <v>801</v>
      </c>
      <c r="D53" s="29" t="s">
        <v>685</v>
      </c>
      <c r="E53" s="29" t="s">
        <v>746</v>
      </c>
      <c r="F53" s="29">
        <v>1</v>
      </c>
    </row>
    <row r="54" spans="1:6">
      <c r="A54" s="29" t="s">
        <v>530</v>
      </c>
      <c r="B54" s="29" t="s">
        <v>444</v>
      </c>
      <c r="C54" s="30" t="s">
        <v>801</v>
      </c>
      <c r="D54" s="29" t="s">
        <v>686</v>
      </c>
      <c r="E54" s="29" t="s">
        <v>753</v>
      </c>
      <c r="F54" s="29">
        <v>1</v>
      </c>
    </row>
    <row r="55" spans="1:6">
      <c r="A55" s="29" t="s">
        <v>531</v>
      </c>
      <c r="B55" s="29" t="s">
        <v>444</v>
      </c>
      <c r="C55" s="30" t="s">
        <v>801</v>
      </c>
      <c r="D55" s="29" t="s">
        <v>687</v>
      </c>
      <c r="E55" s="29" t="s">
        <v>746</v>
      </c>
      <c r="F55" s="29">
        <v>1</v>
      </c>
    </row>
    <row r="56" spans="1:6">
      <c r="A56" s="29" t="s">
        <v>532</v>
      </c>
      <c r="B56" s="29" t="s">
        <v>444</v>
      </c>
      <c r="C56" s="30" t="s">
        <v>801</v>
      </c>
      <c r="D56" s="29" t="s">
        <v>688</v>
      </c>
      <c r="E56" s="29" t="s">
        <v>746</v>
      </c>
      <c r="F56" s="29">
        <v>1</v>
      </c>
    </row>
    <row r="57" spans="1:6">
      <c r="A57" s="29" t="s">
        <v>533</v>
      </c>
      <c r="B57" s="29" t="s">
        <v>444</v>
      </c>
      <c r="C57" s="30" t="s">
        <v>801</v>
      </c>
      <c r="D57" s="29" t="s">
        <v>685</v>
      </c>
      <c r="E57" s="29" t="s">
        <v>746</v>
      </c>
      <c r="F57" s="29">
        <v>1</v>
      </c>
    </row>
    <row r="58" spans="1:6">
      <c r="A58" s="29" t="s">
        <v>534</v>
      </c>
      <c r="B58" s="29" t="s">
        <v>444</v>
      </c>
      <c r="C58" s="30" t="s">
        <v>801</v>
      </c>
      <c r="D58" s="29" t="s">
        <v>689</v>
      </c>
      <c r="E58" s="29" t="s">
        <v>742</v>
      </c>
      <c r="F58" s="29">
        <v>1</v>
      </c>
    </row>
    <row r="59" spans="1:6">
      <c r="A59" s="29" t="s">
        <v>535</v>
      </c>
      <c r="B59" s="29" t="s">
        <v>444</v>
      </c>
      <c r="C59" s="30" t="s">
        <v>801</v>
      </c>
      <c r="D59" s="29" t="s">
        <v>689</v>
      </c>
      <c r="E59" s="29" t="s">
        <v>742</v>
      </c>
      <c r="F59" s="29">
        <v>1</v>
      </c>
    </row>
    <row r="60" spans="1:6">
      <c r="A60" s="29" t="s">
        <v>536</v>
      </c>
      <c r="B60" s="29" t="s">
        <v>444</v>
      </c>
      <c r="C60" s="30" t="s">
        <v>801</v>
      </c>
      <c r="D60" s="29" t="s">
        <v>690</v>
      </c>
      <c r="E60" s="29" t="s">
        <v>742</v>
      </c>
      <c r="F60" s="29">
        <v>1</v>
      </c>
    </row>
    <row r="61" spans="1:6">
      <c r="A61" s="29" t="s">
        <v>537</v>
      </c>
      <c r="B61" s="29" t="s">
        <v>444</v>
      </c>
      <c r="C61" s="30" t="s">
        <v>801</v>
      </c>
      <c r="D61" s="29" t="s">
        <v>691</v>
      </c>
      <c r="E61" s="29" t="s">
        <v>755</v>
      </c>
      <c r="F61" s="29">
        <v>1</v>
      </c>
    </row>
    <row r="62" spans="1:6">
      <c r="A62" s="29" t="s">
        <v>538</v>
      </c>
      <c r="B62" s="29" t="s">
        <v>444</v>
      </c>
      <c r="C62" s="30" t="s">
        <v>801</v>
      </c>
      <c r="D62" s="29" t="s">
        <v>692</v>
      </c>
      <c r="E62" s="29" t="s">
        <v>742</v>
      </c>
      <c r="F62" s="29">
        <v>1</v>
      </c>
    </row>
    <row r="63" spans="1:6">
      <c r="A63" s="29" t="s">
        <v>539</v>
      </c>
      <c r="B63" s="29" t="s">
        <v>444</v>
      </c>
      <c r="C63" s="30" t="s">
        <v>801</v>
      </c>
      <c r="D63" s="29" t="s">
        <v>693</v>
      </c>
      <c r="E63" s="29" t="s">
        <v>746</v>
      </c>
      <c r="F63" s="29">
        <v>1</v>
      </c>
    </row>
    <row r="64" spans="1:6">
      <c r="A64" s="29" t="s">
        <v>540</v>
      </c>
      <c r="B64" s="29" t="s">
        <v>444</v>
      </c>
      <c r="C64" s="30" t="s">
        <v>801</v>
      </c>
      <c r="D64" s="29" t="s">
        <v>484</v>
      </c>
      <c r="E64" s="29" t="s">
        <v>746</v>
      </c>
      <c r="F64" s="29">
        <v>1</v>
      </c>
    </row>
    <row r="65" spans="1:6">
      <c r="A65" s="29" t="s">
        <v>541</v>
      </c>
      <c r="B65" s="29" t="s">
        <v>444</v>
      </c>
      <c r="C65" s="30" t="s">
        <v>801</v>
      </c>
      <c r="D65" s="29" t="s">
        <v>694</v>
      </c>
      <c r="E65" s="29" t="s">
        <v>746</v>
      </c>
      <c r="F65" s="29">
        <v>1</v>
      </c>
    </row>
    <row r="66" spans="1:6">
      <c r="A66" s="29" t="s">
        <v>542</v>
      </c>
      <c r="B66" s="29" t="s">
        <v>444</v>
      </c>
      <c r="C66" s="30" t="s">
        <v>801</v>
      </c>
      <c r="D66" s="29" t="s">
        <v>690</v>
      </c>
      <c r="E66" s="29" t="s">
        <v>742</v>
      </c>
      <c r="F66" s="29">
        <v>1</v>
      </c>
    </row>
    <row r="67" spans="1:6">
      <c r="A67" s="29" t="s">
        <v>543</v>
      </c>
      <c r="B67" s="29" t="s">
        <v>444</v>
      </c>
      <c r="C67" s="30" t="s">
        <v>801</v>
      </c>
      <c r="D67" s="29" t="s">
        <v>693</v>
      </c>
      <c r="E67" s="29" t="s">
        <v>746</v>
      </c>
      <c r="F67" s="29">
        <v>1</v>
      </c>
    </row>
    <row r="68" spans="1:6">
      <c r="A68" s="29" t="s">
        <v>544</v>
      </c>
      <c r="B68" s="29" t="s">
        <v>444</v>
      </c>
      <c r="C68" s="30" t="s">
        <v>801</v>
      </c>
      <c r="D68" s="29" t="s">
        <v>695</v>
      </c>
      <c r="E68" s="29" t="s">
        <v>746</v>
      </c>
      <c r="F68" s="29">
        <v>1</v>
      </c>
    </row>
    <row r="69" spans="1:6">
      <c r="A69" s="29" t="s">
        <v>545</v>
      </c>
      <c r="B69" s="29" t="s">
        <v>444</v>
      </c>
      <c r="C69" s="30" t="s">
        <v>801</v>
      </c>
      <c r="D69" s="29" t="s">
        <v>662</v>
      </c>
      <c r="E69" s="29" t="s">
        <v>747</v>
      </c>
      <c r="F69" s="29">
        <v>1</v>
      </c>
    </row>
    <row r="70" spans="1:6">
      <c r="A70" s="29" t="s">
        <v>546</v>
      </c>
      <c r="B70" s="29" t="s">
        <v>444</v>
      </c>
      <c r="C70" s="30" t="s">
        <v>801</v>
      </c>
      <c r="D70" s="29" t="s">
        <v>693</v>
      </c>
      <c r="E70" s="29" t="s">
        <v>746</v>
      </c>
      <c r="F70" s="29">
        <v>1</v>
      </c>
    </row>
    <row r="71" spans="1:6">
      <c r="A71" s="29" t="s">
        <v>547</v>
      </c>
      <c r="B71" s="29" t="s">
        <v>444</v>
      </c>
      <c r="C71" s="30" t="s">
        <v>801</v>
      </c>
      <c r="D71" s="29" t="s">
        <v>693</v>
      </c>
      <c r="E71" s="29" t="s">
        <v>746</v>
      </c>
      <c r="F71" s="29">
        <v>1</v>
      </c>
    </row>
    <row r="72" spans="1:6">
      <c r="A72" s="29" t="s">
        <v>548</v>
      </c>
      <c r="B72" s="29" t="s">
        <v>444</v>
      </c>
      <c r="C72" s="30" t="s">
        <v>801</v>
      </c>
      <c r="D72" s="29" t="s">
        <v>687</v>
      </c>
      <c r="E72" s="29" t="s">
        <v>746</v>
      </c>
      <c r="F72" s="29">
        <v>1</v>
      </c>
    </row>
    <row r="73" spans="1:6">
      <c r="A73" s="29" t="s">
        <v>549</v>
      </c>
      <c r="B73" s="29" t="s">
        <v>444</v>
      </c>
      <c r="C73" s="30" t="s">
        <v>801</v>
      </c>
      <c r="D73" s="29" t="s">
        <v>696</v>
      </c>
      <c r="E73" s="29" t="s">
        <v>743</v>
      </c>
      <c r="F73" s="29">
        <v>1</v>
      </c>
    </row>
    <row r="74" spans="1:6">
      <c r="A74" s="29" t="s">
        <v>550</v>
      </c>
      <c r="B74" s="29" t="s">
        <v>444</v>
      </c>
      <c r="C74" s="30" t="s">
        <v>801</v>
      </c>
      <c r="D74" s="29" t="s">
        <v>697</v>
      </c>
      <c r="E74" s="29" t="s">
        <v>756</v>
      </c>
      <c r="F74" s="29">
        <v>1</v>
      </c>
    </row>
    <row r="75" spans="1:6">
      <c r="A75" s="29" t="s">
        <v>551</v>
      </c>
      <c r="B75" s="29" t="s">
        <v>444</v>
      </c>
      <c r="C75" s="30" t="s">
        <v>801</v>
      </c>
      <c r="D75" s="29" t="s">
        <v>698</v>
      </c>
      <c r="E75" s="29" t="s">
        <v>742</v>
      </c>
      <c r="F75" s="29">
        <v>1</v>
      </c>
    </row>
    <row r="76" spans="1:6">
      <c r="A76" s="29" t="s">
        <v>552</v>
      </c>
      <c r="B76" s="29" t="s">
        <v>444</v>
      </c>
      <c r="C76" s="30" t="s">
        <v>801</v>
      </c>
      <c r="D76" s="29" t="s">
        <v>696</v>
      </c>
      <c r="E76" s="29" t="s">
        <v>746</v>
      </c>
      <c r="F76" s="29">
        <v>1</v>
      </c>
    </row>
    <row r="77" spans="1:6">
      <c r="A77" s="29" t="s">
        <v>553</v>
      </c>
      <c r="B77" s="29" t="s">
        <v>444</v>
      </c>
      <c r="C77" s="30" t="s">
        <v>801</v>
      </c>
      <c r="D77" s="29" t="s">
        <v>699</v>
      </c>
      <c r="E77" s="29" t="s">
        <v>742</v>
      </c>
      <c r="F77" s="29">
        <v>1</v>
      </c>
    </row>
    <row r="78" spans="1:6">
      <c r="A78" s="29" t="s">
        <v>554</v>
      </c>
      <c r="B78" s="29" t="s">
        <v>444</v>
      </c>
      <c r="C78" s="30" t="s">
        <v>801</v>
      </c>
      <c r="D78" s="29" t="s">
        <v>700</v>
      </c>
      <c r="E78" s="29" t="s">
        <v>756</v>
      </c>
      <c r="F78" s="29">
        <v>1</v>
      </c>
    </row>
    <row r="79" spans="1:6">
      <c r="A79" s="29" t="s">
        <v>555</v>
      </c>
      <c r="B79" s="29" t="s">
        <v>444</v>
      </c>
      <c r="C79" s="30" t="s">
        <v>801</v>
      </c>
      <c r="D79" s="29" t="s">
        <v>700</v>
      </c>
      <c r="E79" s="29" t="s">
        <v>747</v>
      </c>
      <c r="F79" s="29">
        <v>1</v>
      </c>
    </row>
    <row r="80" spans="1:6">
      <c r="A80" s="29" t="s">
        <v>556</v>
      </c>
      <c r="B80" s="29" t="s">
        <v>444</v>
      </c>
      <c r="C80" s="30" t="s">
        <v>801</v>
      </c>
      <c r="D80" s="29" t="s">
        <v>701</v>
      </c>
      <c r="E80" s="29" t="s">
        <v>756</v>
      </c>
      <c r="F80" s="29">
        <v>1</v>
      </c>
    </row>
    <row r="81" spans="1:6">
      <c r="A81" s="29" t="s">
        <v>557</v>
      </c>
      <c r="B81" s="29" t="s">
        <v>444</v>
      </c>
      <c r="C81" s="30" t="s">
        <v>801</v>
      </c>
      <c r="D81" s="29" t="s">
        <v>702</v>
      </c>
      <c r="E81" s="29" t="s">
        <v>742</v>
      </c>
      <c r="F81" s="29">
        <v>1</v>
      </c>
    </row>
    <row r="82" spans="1:6">
      <c r="A82" s="29" t="s">
        <v>558</v>
      </c>
      <c r="B82" s="29" t="s">
        <v>444</v>
      </c>
      <c r="C82" s="30" t="s">
        <v>801</v>
      </c>
      <c r="D82" s="29" t="s">
        <v>675</v>
      </c>
      <c r="E82" s="29" t="s">
        <v>747</v>
      </c>
      <c r="F82" s="29">
        <v>1</v>
      </c>
    </row>
    <row r="83" spans="1:6">
      <c r="A83" s="29" t="s">
        <v>559</v>
      </c>
      <c r="B83" s="29" t="s">
        <v>444</v>
      </c>
      <c r="C83" s="30" t="s">
        <v>801</v>
      </c>
      <c r="D83" s="29" t="s">
        <v>447</v>
      </c>
      <c r="E83" s="29" t="s">
        <v>747</v>
      </c>
      <c r="F83" s="29">
        <v>1</v>
      </c>
    </row>
    <row r="84" spans="1:6">
      <c r="A84" s="29" t="s">
        <v>560</v>
      </c>
      <c r="B84" s="29" t="s">
        <v>444</v>
      </c>
      <c r="C84" s="30" t="s">
        <v>801</v>
      </c>
      <c r="D84" s="29" t="s">
        <v>683</v>
      </c>
      <c r="E84" s="29" t="s">
        <v>752</v>
      </c>
      <c r="F84" s="29">
        <v>1</v>
      </c>
    </row>
    <row r="85" spans="1:6">
      <c r="A85" s="29" t="s">
        <v>561</v>
      </c>
      <c r="B85" s="29" t="s">
        <v>444</v>
      </c>
      <c r="C85" s="30" t="s">
        <v>801</v>
      </c>
      <c r="D85" s="29" t="s">
        <v>442</v>
      </c>
      <c r="E85" s="29" t="s">
        <v>757</v>
      </c>
      <c r="F85" s="29">
        <v>1</v>
      </c>
    </row>
    <row r="86" spans="1:6">
      <c r="A86" s="29" t="s">
        <v>562</v>
      </c>
      <c r="B86" s="29" t="s">
        <v>444</v>
      </c>
      <c r="C86" s="30" t="s">
        <v>801</v>
      </c>
      <c r="D86" s="29" t="s">
        <v>447</v>
      </c>
      <c r="E86" s="29" t="s">
        <v>747</v>
      </c>
      <c r="F86" s="29">
        <v>1</v>
      </c>
    </row>
    <row r="87" spans="1:6">
      <c r="A87" s="29" t="s">
        <v>563</v>
      </c>
      <c r="B87" s="29" t="s">
        <v>444</v>
      </c>
      <c r="C87" s="30" t="s">
        <v>801</v>
      </c>
      <c r="D87" s="29" t="s">
        <v>662</v>
      </c>
      <c r="E87" s="29" t="s">
        <v>747</v>
      </c>
      <c r="F87" s="29">
        <v>1</v>
      </c>
    </row>
    <row r="88" spans="1:6">
      <c r="A88" s="29" t="s">
        <v>564</v>
      </c>
      <c r="B88" s="29" t="s">
        <v>444</v>
      </c>
      <c r="C88" s="30" t="s">
        <v>801</v>
      </c>
      <c r="D88" s="29" t="s">
        <v>703</v>
      </c>
      <c r="E88" s="29" t="s">
        <v>757</v>
      </c>
      <c r="F88" s="29">
        <v>1</v>
      </c>
    </row>
    <row r="89" spans="1:6">
      <c r="A89" s="29" t="s">
        <v>565</v>
      </c>
      <c r="B89" s="29" t="s">
        <v>444</v>
      </c>
      <c r="C89" s="30" t="s">
        <v>801</v>
      </c>
      <c r="D89" s="29" t="s">
        <v>704</v>
      </c>
      <c r="E89" s="29" t="s">
        <v>743</v>
      </c>
      <c r="F89" s="29">
        <v>1</v>
      </c>
    </row>
    <row r="90" spans="1:6">
      <c r="A90" s="29" t="s">
        <v>566</v>
      </c>
      <c r="B90" s="29" t="s">
        <v>444</v>
      </c>
      <c r="C90" s="30" t="s">
        <v>801</v>
      </c>
      <c r="D90" s="29" t="s">
        <v>705</v>
      </c>
      <c r="E90" s="29" t="s">
        <v>752</v>
      </c>
      <c r="F90" s="29">
        <v>1</v>
      </c>
    </row>
    <row r="91" spans="1:6">
      <c r="A91" s="29" t="s">
        <v>567</v>
      </c>
      <c r="B91" s="29" t="s">
        <v>444</v>
      </c>
      <c r="C91" s="30" t="s">
        <v>801</v>
      </c>
      <c r="D91" s="29" t="s">
        <v>693</v>
      </c>
      <c r="E91" s="29" t="s">
        <v>752</v>
      </c>
      <c r="F91" s="29">
        <v>1</v>
      </c>
    </row>
    <row r="92" spans="1:6">
      <c r="A92" s="29" t="s">
        <v>568</v>
      </c>
      <c r="B92" s="29" t="s">
        <v>444</v>
      </c>
      <c r="C92" s="30" t="s">
        <v>801</v>
      </c>
      <c r="D92" s="29" t="s">
        <v>447</v>
      </c>
      <c r="E92" s="29" t="s">
        <v>747</v>
      </c>
      <c r="F92" s="29">
        <v>1</v>
      </c>
    </row>
    <row r="93" spans="1:6">
      <c r="A93" s="29" t="s">
        <v>569</v>
      </c>
      <c r="B93" s="29" t="s">
        <v>444</v>
      </c>
      <c r="C93" s="30" t="s">
        <v>801</v>
      </c>
      <c r="D93" s="29" t="s">
        <v>447</v>
      </c>
      <c r="E93" s="29" t="s">
        <v>747</v>
      </c>
      <c r="F93" s="29">
        <v>1</v>
      </c>
    </row>
    <row r="94" spans="1:6">
      <c r="A94" s="29" t="s">
        <v>570</v>
      </c>
      <c r="B94" s="29" t="s">
        <v>444</v>
      </c>
      <c r="C94" s="30" t="s">
        <v>801</v>
      </c>
      <c r="D94" s="29" t="s">
        <v>442</v>
      </c>
      <c r="E94" s="29" t="s">
        <v>757</v>
      </c>
      <c r="F94" s="29">
        <v>1</v>
      </c>
    </row>
    <row r="95" spans="1:6">
      <c r="A95" s="29" t="s">
        <v>571</v>
      </c>
      <c r="B95" s="29" t="s">
        <v>444</v>
      </c>
      <c r="C95" s="30" t="s">
        <v>801</v>
      </c>
      <c r="D95" s="29" t="s">
        <v>706</v>
      </c>
      <c r="E95" s="29" t="s">
        <v>743</v>
      </c>
      <c r="F95" s="29">
        <v>1</v>
      </c>
    </row>
    <row r="96" spans="1:6">
      <c r="A96" s="29" t="s">
        <v>572</v>
      </c>
      <c r="B96" s="29" t="s">
        <v>444</v>
      </c>
      <c r="C96" s="30" t="s">
        <v>801</v>
      </c>
      <c r="D96" s="29" t="s">
        <v>707</v>
      </c>
      <c r="E96" s="29" t="s">
        <v>743</v>
      </c>
      <c r="F96" s="29">
        <v>1</v>
      </c>
    </row>
    <row r="97" spans="1:6">
      <c r="A97" s="29" t="s">
        <v>573</v>
      </c>
      <c r="B97" s="29" t="s">
        <v>444</v>
      </c>
      <c r="C97" s="30" t="s">
        <v>801</v>
      </c>
      <c r="D97" s="29" t="s">
        <v>700</v>
      </c>
      <c r="E97" s="29" t="s">
        <v>756</v>
      </c>
      <c r="F97" s="29">
        <v>1</v>
      </c>
    </row>
    <row r="98" spans="1:6">
      <c r="A98" s="29" t="s">
        <v>574</v>
      </c>
      <c r="B98" s="29" t="s">
        <v>444</v>
      </c>
      <c r="C98" s="30" t="s">
        <v>801</v>
      </c>
      <c r="D98" s="29" t="s">
        <v>674</v>
      </c>
      <c r="E98" s="29" t="s">
        <v>753</v>
      </c>
      <c r="F98" s="29">
        <v>1</v>
      </c>
    </row>
    <row r="99" spans="1:6">
      <c r="A99" s="29" t="s">
        <v>575</v>
      </c>
      <c r="B99" s="29" t="s">
        <v>444</v>
      </c>
      <c r="C99" s="30" t="s">
        <v>801</v>
      </c>
      <c r="D99" s="29" t="s">
        <v>678</v>
      </c>
      <c r="E99" s="29" t="s">
        <v>747</v>
      </c>
      <c r="F99" s="29">
        <v>1</v>
      </c>
    </row>
    <row r="100" spans="1:6">
      <c r="A100" s="29" t="s">
        <v>576</v>
      </c>
      <c r="B100" s="29" t="s">
        <v>444</v>
      </c>
      <c r="C100" s="30" t="s">
        <v>801</v>
      </c>
      <c r="D100" s="29" t="s">
        <v>708</v>
      </c>
      <c r="E100" s="29" t="s">
        <v>753</v>
      </c>
      <c r="F100" s="29">
        <v>1</v>
      </c>
    </row>
    <row r="101" spans="1:6">
      <c r="A101" s="29" t="s">
        <v>577</v>
      </c>
      <c r="B101" s="29" t="s">
        <v>444</v>
      </c>
      <c r="C101" s="30" t="s">
        <v>801</v>
      </c>
      <c r="D101" s="29" t="s">
        <v>709</v>
      </c>
      <c r="E101" s="29" t="s">
        <v>753</v>
      </c>
      <c r="F101" s="29">
        <v>1</v>
      </c>
    </row>
    <row r="102" spans="1:6">
      <c r="A102" s="29" t="s">
        <v>578</v>
      </c>
      <c r="B102" s="29" t="s">
        <v>444</v>
      </c>
      <c r="C102" s="30" t="s">
        <v>801</v>
      </c>
      <c r="D102" s="29" t="s">
        <v>710</v>
      </c>
      <c r="E102" s="29" t="s">
        <v>746</v>
      </c>
      <c r="F102" s="29">
        <v>1</v>
      </c>
    </row>
    <row r="103" spans="1:6">
      <c r="A103" s="29" t="s">
        <v>579</v>
      </c>
      <c r="B103" s="29" t="s">
        <v>444</v>
      </c>
      <c r="C103" s="30" t="s">
        <v>801</v>
      </c>
      <c r="D103" s="29" t="s">
        <v>448</v>
      </c>
      <c r="E103" s="29" t="s">
        <v>742</v>
      </c>
      <c r="F103" s="29">
        <v>1</v>
      </c>
    </row>
    <row r="104" spans="1:6">
      <c r="A104" s="29" t="s">
        <v>580</v>
      </c>
      <c r="B104" s="29" t="s">
        <v>444</v>
      </c>
      <c r="C104" s="30" t="s">
        <v>801</v>
      </c>
      <c r="D104" s="29" t="s">
        <v>711</v>
      </c>
      <c r="E104" s="29" t="s">
        <v>758</v>
      </c>
      <c r="F104" s="29">
        <v>1</v>
      </c>
    </row>
    <row r="105" spans="1:6">
      <c r="A105" s="29" t="s">
        <v>581</v>
      </c>
      <c r="B105" s="29" t="s">
        <v>444</v>
      </c>
      <c r="C105" s="30" t="s">
        <v>801</v>
      </c>
      <c r="D105" s="29" t="s">
        <v>712</v>
      </c>
      <c r="E105" s="29" t="s">
        <v>759</v>
      </c>
      <c r="F105" s="29">
        <v>1</v>
      </c>
    </row>
    <row r="106" spans="1:6">
      <c r="A106" s="29" t="s">
        <v>582</v>
      </c>
      <c r="B106" s="29" t="s">
        <v>441</v>
      </c>
      <c r="C106" s="30" t="s">
        <v>801</v>
      </c>
      <c r="D106" s="29" t="s">
        <v>713</v>
      </c>
      <c r="E106" s="29" t="s">
        <v>742</v>
      </c>
      <c r="F106" s="29">
        <v>1</v>
      </c>
    </row>
    <row r="107" spans="1:6">
      <c r="A107" s="29" t="s">
        <v>583</v>
      </c>
      <c r="B107" s="29" t="s">
        <v>444</v>
      </c>
      <c r="C107" s="30" t="s">
        <v>801</v>
      </c>
      <c r="D107" s="29" t="s">
        <v>666</v>
      </c>
      <c r="E107" s="29" t="s">
        <v>747</v>
      </c>
      <c r="F107" s="29">
        <v>1</v>
      </c>
    </row>
    <row r="108" spans="1:6">
      <c r="A108" s="29" t="s">
        <v>584</v>
      </c>
      <c r="B108" s="29" t="s">
        <v>444</v>
      </c>
      <c r="C108" s="30" t="s">
        <v>801</v>
      </c>
      <c r="D108" s="29" t="s">
        <v>714</v>
      </c>
      <c r="E108" s="29" t="s">
        <v>743</v>
      </c>
      <c r="F108" s="29">
        <v>1</v>
      </c>
    </row>
    <row r="109" spans="1:6">
      <c r="A109" s="29" t="s">
        <v>585</v>
      </c>
      <c r="B109" s="29" t="s">
        <v>444</v>
      </c>
      <c r="C109" s="30" t="s">
        <v>801</v>
      </c>
      <c r="D109" s="29" t="s">
        <v>715</v>
      </c>
      <c r="E109" s="29" t="s">
        <v>760</v>
      </c>
      <c r="F109" s="29">
        <v>1</v>
      </c>
    </row>
    <row r="110" spans="1:6">
      <c r="A110" s="29" t="s">
        <v>586</v>
      </c>
      <c r="B110" s="29" t="s">
        <v>444</v>
      </c>
      <c r="C110" s="30" t="s">
        <v>801</v>
      </c>
      <c r="D110" s="29" t="s">
        <v>672</v>
      </c>
      <c r="E110" s="29" t="s">
        <v>742</v>
      </c>
      <c r="F110" s="29">
        <v>1</v>
      </c>
    </row>
    <row r="111" spans="1:6">
      <c r="A111" s="29" t="s">
        <v>587</v>
      </c>
      <c r="B111" s="29" t="s">
        <v>444</v>
      </c>
      <c r="C111" s="30" t="s">
        <v>801</v>
      </c>
      <c r="D111" s="29" t="s">
        <v>716</v>
      </c>
      <c r="E111" s="29" t="s">
        <v>761</v>
      </c>
      <c r="F111" s="29">
        <v>1</v>
      </c>
    </row>
    <row r="112" spans="1:6">
      <c r="A112" s="29" t="s">
        <v>588</v>
      </c>
      <c r="B112" s="29" t="s">
        <v>441</v>
      </c>
      <c r="C112" s="30" t="s">
        <v>801</v>
      </c>
      <c r="D112" s="29" t="s">
        <v>442</v>
      </c>
      <c r="E112" s="29" t="s">
        <v>762</v>
      </c>
      <c r="F112" s="29">
        <v>1</v>
      </c>
    </row>
    <row r="113" spans="1:6">
      <c r="A113" s="29" t="s">
        <v>589</v>
      </c>
      <c r="B113" s="29" t="s">
        <v>444</v>
      </c>
      <c r="C113" s="30" t="s">
        <v>801</v>
      </c>
      <c r="D113" s="29" t="s">
        <v>717</v>
      </c>
      <c r="E113" s="29" t="s">
        <v>759</v>
      </c>
      <c r="F113" s="29">
        <v>1</v>
      </c>
    </row>
    <row r="114" spans="1:6">
      <c r="A114" s="29" t="s">
        <v>590</v>
      </c>
      <c r="B114" s="29" t="s">
        <v>444</v>
      </c>
      <c r="C114" s="30" t="s">
        <v>801</v>
      </c>
      <c r="D114" s="29" t="s">
        <v>718</v>
      </c>
      <c r="E114" s="29" t="s">
        <v>759</v>
      </c>
      <c r="F114" s="29">
        <v>1</v>
      </c>
    </row>
    <row r="115" spans="1:6">
      <c r="A115" s="29" t="s">
        <v>591</v>
      </c>
      <c r="B115" s="29" t="s">
        <v>444</v>
      </c>
      <c r="C115" s="30" t="s">
        <v>801</v>
      </c>
      <c r="D115" s="29" t="s">
        <v>450</v>
      </c>
      <c r="E115" s="29" t="s">
        <v>760</v>
      </c>
      <c r="F115" s="29">
        <v>1</v>
      </c>
    </row>
    <row r="116" spans="1:6">
      <c r="A116" s="29" t="s">
        <v>592</v>
      </c>
      <c r="B116" s="29" t="s">
        <v>444</v>
      </c>
      <c r="C116" s="30" t="s">
        <v>801</v>
      </c>
      <c r="D116" s="29" t="s">
        <v>719</v>
      </c>
      <c r="E116" s="29" t="s">
        <v>763</v>
      </c>
      <c r="F116" s="29">
        <v>1</v>
      </c>
    </row>
    <row r="117" spans="1:6">
      <c r="A117" s="29" t="s">
        <v>593</v>
      </c>
      <c r="B117" s="29" t="s">
        <v>444</v>
      </c>
      <c r="C117" s="30" t="s">
        <v>801</v>
      </c>
      <c r="D117" s="29" t="s">
        <v>720</v>
      </c>
      <c r="E117" s="29" t="s">
        <v>760</v>
      </c>
      <c r="F117" s="29">
        <v>1</v>
      </c>
    </row>
    <row r="118" spans="1:6">
      <c r="A118" s="29" t="s">
        <v>594</v>
      </c>
      <c r="B118" s="29" t="s">
        <v>441</v>
      </c>
      <c r="C118" s="30" t="s">
        <v>801</v>
      </c>
      <c r="D118" s="29" t="s">
        <v>721</v>
      </c>
      <c r="E118" s="29" t="s">
        <v>764</v>
      </c>
      <c r="F118" s="29">
        <v>1</v>
      </c>
    </row>
    <row r="119" spans="1:6">
      <c r="A119" s="29" t="s">
        <v>595</v>
      </c>
      <c r="B119" s="29" t="s">
        <v>441</v>
      </c>
      <c r="C119" s="30" t="s">
        <v>801</v>
      </c>
      <c r="D119" s="29" t="s">
        <v>485</v>
      </c>
      <c r="E119" s="29" t="s">
        <v>765</v>
      </c>
      <c r="F119" s="29">
        <v>1</v>
      </c>
    </row>
    <row r="120" spans="1:6">
      <c r="A120" s="29" t="s">
        <v>596</v>
      </c>
      <c r="B120" s="29" t="s">
        <v>444</v>
      </c>
      <c r="C120" s="30" t="s">
        <v>801</v>
      </c>
      <c r="D120" s="29" t="s">
        <v>722</v>
      </c>
      <c r="E120" s="29" t="s">
        <v>766</v>
      </c>
      <c r="F120" s="29">
        <v>1</v>
      </c>
    </row>
    <row r="121" spans="1:6">
      <c r="A121" s="29" t="s">
        <v>597</v>
      </c>
      <c r="B121" s="29" t="s">
        <v>444</v>
      </c>
      <c r="C121" s="30" t="s">
        <v>801</v>
      </c>
      <c r="D121" s="29" t="s">
        <v>723</v>
      </c>
      <c r="E121" s="29" t="s">
        <v>757</v>
      </c>
      <c r="F121" s="29">
        <v>1</v>
      </c>
    </row>
    <row r="122" spans="1:6">
      <c r="A122" s="29" t="s">
        <v>598</v>
      </c>
      <c r="B122" s="29" t="s">
        <v>444</v>
      </c>
      <c r="C122" s="30" t="s">
        <v>801</v>
      </c>
      <c r="D122" s="29" t="s">
        <v>723</v>
      </c>
      <c r="E122" s="29" t="s">
        <v>757</v>
      </c>
      <c r="F122" s="29">
        <v>1</v>
      </c>
    </row>
    <row r="123" spans="1:6">
      <c r="A123" s="29" t="s">
        <v>599</v>
      </c>
      <c r="B123" s="29" t="s">
        <v>444</v>
      </c>
      <c r="C123" s="30" t="s">
        <v>801</v>
      </c>
      <c r="D123" s="29" t="s">
        <v>443</v>
      </c>
      <c r="E123" s="29" t="s">
        <v>479</v>
      </c>
      <c r="F123" s="29">
        <v>1</v>
      </c>
    </row>
    <row r="124" spans="1:6">
      <c r="A124" s="29" t="s">
        <v>600</v>
      </c>
      <c r="B124" s="29" t="s">
        <v>441</v>
      </c>
      <c r="C124" s="30" t="s">
        <v>801</v>
      </c>
      <c r="D124" s="29" t="s">
        <v>442</v>
      </c>
      <c r="E124" s="29" t="s">
        <v>767</v>
      </c>
      <c r="F124" s="29">
        <v>1</v>
      </c>
    </row>
    <row r="125" spans="1:6">
      <c r="A125" s="29" t="s">
        <v>601</v>
      </c>
      <c r="B125" s="29" t="s">
        <v>441</v>
      </c>
      <c r="C125" s="30" t="s">
        <v>801</v>
      </c>
      <c r="D125" s="29" t="s">
        <v>442</v>
      </c>
      <c r="E125" s="29" t="s">
        <v>768</v>
      </c>
      <c r="F125" s="29">
        <v>1</v>
      </c>
    </row>
    <row r="126" spans="1:6">
      <c r="A126" s="29" t="s">
        <v>602</v>
      </c>
      <c r="B126" s="29" t="s">
        <v>444</v>
      </c>
      <c r="C126" s="30" t="s">
        <v>801</v>
      </c>
      <c r="D126" s="29" t="s">
        <v>724</v>
      </c>
      <c r="E126" s="29" t="s">
        <v>742</v>
      </c>
      <c r="F126" s="29">
        <v>1</v>
      </c>
    </row>
    <row r="127" spans="1:6">
      <c r="A127" s="29" t="s">
        <v>603</v>
      </c>
      <c r="B127" s="29" t="s">
        <v>444</v>
      </c>
      <c r="C127" s="30" t="s">
        <v>801</v>
      </c>
      <c r="D127" s="29" t="s">
        <v>725</v>
      </c>
      <c r="E127" s="29" t="s">
        <v>746</v>
      </c>
      <c r="F127" s="29">
        <v>1</v>
      </c>
    </row>
    <row r="128" spans="1:6">
      <c r="A128" s="29" t="s">
        <v>604</v>
      </c>
      <c r="B128" s="29" t="s">
        <v>444</v>
      </c>
      <c r="C128" s="30" t="s">
        <v>801</v>
      </c>
      <c r="D128" s="29" t="s">
        <v>726</v>
      </c>
      <c r="E128" s="29" t="s">
        <v>742</v>
      </c>
      <c r="F128" s="29">
        <v>1</v>
      </c>
    </row>
    <row r="129" spans="1:6">
      <c r="A129" s="29" t="s">
        <v>605</v>
      </c>
      <c r="B129" s="29" t="s">
        <v>444</v>
      </c>
      <c r="C129" s="30" t="s">
        <v>801</v>
      </c>
      <c r="D129" s="29" t="s">
        <v>726</v>
      </c>
      <c r="E129" s="29" t="s">
        <v>742</v>
      </c>
      <c r="F129" s="29">
        <v>1</v>
      </c>
    </row>
    <row r="130" spans="1:6">
      <c r="A130" s="29" t="s">
        <v>606</v>
      </c>
      <c r="B130" s="29" t="s">
        <v>444</v>
      </c>
      <c r="C130" s="30" t="s">
        <v>801</v>
      </c>
      <c r="D130" s="29" t="s">
        <v>727</v>
      </c>
      <c r="E130" s="29" t="s">
        <v>769</v>
      </c>
      <c r="F130" s="29">
        <v>1</v>
      </c>
    </row>
    <row r="131" spans="1:6">
      <c r="A131" s="29" t="s">
        <v>607</v>
      </c>
      <c r="B131" s="29" t="s">
        <v>444</v>
      </c>
      <c r="C131" s="30" t="s">
        <v>801</v>
      </c>
      <c r="D131" s="29" t="s">
        <v>482</v>
      </c>
      <c r="E131" s="29" t="s">
        <v>742</v>
      </c>
      <c r="F131" s="29">
        <v>1</v>
      </c>
    </row>
    <row r="132" spans="1:6">
      <c r="A132" s="29" t="s">
        <v>608</v>
      </c>
      <c r="B132" s="29" t="s">
        <v>441</v>
      </c>
      <c r="C132" s="30" t="s">
        <v>801</v>
      </c>
      <c r="D132" s="29" t="s">
        <v>728</v>
      </c>
      <c r="E132" s="29" t="s">
        <v>764</v>
      </c>
      <c r="F132" s="29">
        <v>1</v>
      </c>
    </row>
    <row r="133" spans="1:6">
      <c r="A133" s="29" t="s">
        <v>609</v>
      </c>
      <c r="B133" s="29" t="s">
        <v>444</v>
      </c>
      <c r="C133" s="30" t="s">
        <v>801</v>
      </c>
      <c r="D133" s="29" t="s">
        <v>729</v>
      </c>
      <c r="E133" s="29" t="s">
        <v>752</v>
      </c>
      <c r="F133" s="29">
        <v>1</v>
      </c>
    </row>
    <row r="134" spans="1:6">
      <c r="A134" s="29" t="s">
        <v>610</v>
      </c>
      <c r="B134" s="29" t="s">
        <v>444</v>
      </c>
      <c r="C134" s="30" t="s">
        <v>801</v>
      </c>
      <c r="D134" s="29" t="s">
        <v>730</v>
      </c>
      <c r="E134" s="29" t="s">
        <v>753</v>
      </c>
      <c r="F134" s="29">
        <v>1</v>
      </c>
    </row>
    <row r="135" spans="1:6">
      <c r="A135" s="29" t="s">
        <v>611</v>
      </c>
      <c r="B135" s="29" t="s">
        <v>444</v>
      </c>
      <c r="C135" s="30" t="s">
        <v>801</v>
      </c>
      <c r="D135" s="29" t="s">
        <v>730</v>
      </c>
      <c r="E135" s="29" t="s">
        <v>753</v>
      </c>
      <c r="F135" s="29">
        <v>1</v>
      </c>
    </row>
    <row r="136" spans="1:6">
      <c r="A136" s="29" t="s">
        <v>612</v>
      </c>
      <c r="B136" s="29" t="s">
        <v>444</v>
      </c>
      <c r="C136" s="30" t="s">
        <v>801</v>
      </c>
      <c r="D136" s="29" t="s">
        <v>731</v>
      </c>
      <c r="E136" s="29" t="s">
        <v>750</v>
      </c>
      <c r="F136" s="29">
        <v>1</v>
      </c>
    </row>
    <row r="137" spans="1:6">
      <c r="A137" s="29" t="s">
        <v>613</v>
      </c>
      <c r="B137" s="29" t="s">
        <v>444</v>
      </c>
      <c r="C137" s="30" t="s">
        <v>801</v>
      </c>
      <c r="D137" s="29" t="s">
        <v>442</v>
      </c>
      <c r="E137" s="29" t="s">
        <v>479</v>
      </c>
      <c r="F137" s="29">
        <v>1</v>
      </c>
    </row>
    <row r="138" spans="1:6">
      <c r="A138" s="29" t="s">
        <v>614</v>
      </c>
      <c r="B138" s="29" t="s">
        <v>444</v>
      </c>
      <c r="C138" s="30" t="s">
        <v>801</v>
      </c>
      <c r="D138" s="29" t="s">
        <v>442</v>
      </c>
      <c r="E138" s="29" t="s">
        <v>479</v>
      </c>
      <c r="F138" s="29">
        <v>1</v>
      </c>
    </row>
    <row r="139" spans="1:6">
      <c r="A139" s="29" t="s">
        <v>615</v>
      </c>
      <c r="B139" s="29" t="s">
        <v>444</v>
      </c>
      <c r="C139" s="30" t="s">
        <v>801</v>
      </c>
      <c r="D139" s="29" t="s">
        <v>442</v>
      </c>
      <c r="E139" s="29" t="s">
        <v>479</v>
      </c>
      <c r="F139" s="29">
        <v>1</v>
      </c>
    </row>
    <row r="140" spans="1:6">
      <c r="A140" s="29" t="s">
        <v>616</v>
      </c>
      <c r="B140" s="29" t="s">
        <v>444</v>
      </c>
      <c r="C140" s="30" t="s">
        <v>801</v>
      </c>
      <c r="D140" s="29" t="s">
        <v>732</v>
      </c>
      <c r="E140" s="29" t="s">
        <v>744</v>
      </c>
      <c r="F140" s="29">
        <v>1</v>
      </c>
    </row>
    <row r="141" spans="1:6">
      <c r="A141" s="29" t="s">
        <v>617</v>
      </c>
      <c r="B141" s="29" t="s">
        <v>444</v>
      </c>
      <c r="C141" s="30" t="s">
        <v>801</v>
      </c>
      <c r="D141" s="29" t="s">
        <v>709</v>
      </c>
      <c r="E141" s="29" t="s">
        <v>756</v>
      </c>
      <c r="F141" s="29">
        <v>1</v>
      </c>
    </row>
    <row r="142" spans="1:6">
      <c r="A142" s="29" t="s">
        <v>618</v>
      </c>
      <c r="B142" s="29" t="s">
        <v>444</v>
      </c>
      <c r="C142" s="30" t="s">
        <v>801</v>
      </c>
      <c r="D142" s="29" t="s">
        <v>678</v>
      </c>
      <c r="E142" s="29" t="s">
        <v>747</v>
      </c>
      <c r="F142" s="29">
        <v>1</v>
      </c>
    </row>
    <row r="143" spans="1:6">
      <c r="A143" s="29" t="s">
        <v>619</v>
      </c>
      <c r="B143" s="29" t="s">
        <v>444</v>
      </c>
      <c r="C143" s="30" t="s">
        <v>801</v>
      </c>
      <c r="D143" s="29" t="s">
        <v>700</v>
      </c>
      <c r="E143" s="29" t="s">
        <v>746</v>
      </c>
      <c r="F143" s="29">
        <v>1</v>
      </c>
    </row>
    <row r="144" spans="1:6">
      <c r="A144" s="29" t="s">
        <v>620</v>
      </c>
      <c r="B144" s="29" t="s">
        <v>444</v>
      </c>
      <c r="C144" s="30" t="s">
        <v>801</v>
      </c>
      <c r="D144" s="29" t="s">
        <v>700</v>
      </c>
      <c r="E144" s="29" t="s">
        <v>746</v>
      </c>
      <c r="F144" s="29">
        <v>1</v>
      </c>
    </row>
    <row r="145" spans="1:6">
      <c r="A145" s="29" t="s">
        <v>621</v>
      </c>
      <c r="B145" s="29" t="s">
        <v>444</v>
      </c>
      <c r="C145" s="30" t="s">
        <v>801</v>
      </c>
      <c r="D145" s="29" t="s">
        <v>709</v>
      </c>
      <c r="E145" s="29" t="s">
        <v>753</v>
      </c>
      <c r="F145" s="29">
        <v>1</v>
      </c>
    </row>
    <row r="146" spans="1:6">
      <c r="A146" s="29" t="s">
        <v>622</v>
      </c>
      <c r="B146" s="29" t="s">
        <v>441</v>
      </c>
      <c r="C146" s="30" t="s">
        <v>801</v>
      </c>
      <c r="D146" s="29" t="s">
        <v>689</v>
      </c>
      <c r="E146" s="29" t="s">
        <v>765</v>
      </c>
      <c r="F146" s="29">
        <v>1</v>
      </c>
    </row>
    <row r="147" spans="1:6">
      <c r="A147" s="29" t="s">
        <v>623</v>
      </c>
      <c r="B147" s="29" t="s">
        <v>444</v>
      </c>
      <c r="C147" s="30" t="s">
        <v>801</v>
      </c>
      <c r="D147" s="29" t="s">
        <v>451</v>
      </c>
      <c r="E147" s="29" t="s">
        <v>770</v>
      </c>
      <c r="F147" s="29">
        <v>1</v>
      </c>
    </row>
    <row r="148" spans="1:6">
      <c r="A148" s="29" t="s">
        <v>624</v>
      </c>
      <c r="B148" s="29" t="s">
        <v>444</v>
      </c>
      <c r="C148" s="30" t="s">
        <v>801</v>
      </c>
      <c r="D148" s="29" t="s">
        <v>452</v>
      </c>
      <c r="E148" s="29" t="s">
        <v>757</v>
      </c>
      <c r="F148" s="29">
        <v>1</v>
      </c>
    </row>
    <row r="149" spans="1:6">
      <c r="A149" s="29" t="s">
        <v>625</v>
      </c>
      <c r="B149" s="29" t="s">
        <v>444</v>
      </c>
      <c r="C149" s="30" t="s">
        <v>801</v>
      </c>
      <c r="D149" s="29" t="s">
        <v>733</v>
      </c>
      <c r="E149" s="29" t="s">
        <v>771</v>
      </c>
      <c r="F149" s="29">
        <v>1</v>
      </c>
    </row>
    <row r="150" spans="1:6">
      <c r="A150" s="29" t="s">
        <v>626</v>
      </c>
      <c r="B150" s="29" t="s">
        <v>444</v>
      </c>
      <c r="C150" s="30" t="s">
        <v>801</v>
      </c>
      <c r="D150" s="29" t="s">
        <v>669</v>
      </c>
      <c r="E150" s="29" t="s">
        <v>759</v>
      </c>
      <c r="F150" s="29">
        <v>1</v>
      </c>
    </row>
    <row r="151" spans="1:6">
      <c r="A151" s="29" t="s">
        <v>627</v>
      </c>
      <c r="B151" s="29" t="s">
        <v>444</v>
      </c>
      <c r="C151" s="30" t="s">
        <v>801</v>
      </c>
      <c r="D151" s="29" t="s">
        <v>720</v>
      </c>
      <c r="E151" s="29" t="s">
        <v>759</v>
      </c>
      <c r="F151" s="29">
        <v>1</v>
      </c>
    </row>
    <row r="152" spans="1:6">
      <c r="A152" s="29" t="s">
        <v>628</v>
      </c>
      <c r="B152" s="29" t="s">
        <v>444</v>
      </c>
      <c r="C152" s="30" t="s">
        <v>801</v>
      </c>
      <c r="D152" s="29" t="s">
        <v>734</v>
      </c>
      <c r="E152" s="29" t="s">
        <v>760</v>
      </c>
      <c r="F152" s="29">
        <v>1</v>
      </c>
    </row>
    <row r="153" spans="1:6">
      <c r="A153" s="29" t="s">
        <v>629</v>
      </c>
      <c r="B153" s="29" t="s">
        <v>444</v>
      </c>
      <c r="C153" s="30" t="s">
        <v>801</v>
      </c>
      <c r="D153" s="29" t="s">
        <v>735</v>
      </c>
      <c r="E153" s="29" t="s">
        <v>772</v>
      </c>
      <c r="F153" s="29">
        <v>1</v>
      </c>
    </row>
    <row r="154" spans="1:6">
      <c r="A154" s="29" t="s">
        <v>630</v>
      </c>
      <c r="B154" s="29" t="s">
        <v>444</v>
      </c>
      <c r="C154" s="30" t="s">
        <v>801</v>
      </c>
      <c r="D154" s="29" t="s">
        <v>736</v>
      </c>
      <c r="E154" s="29" t="s">
        <v>742</v>
      </c>
      <c r="F154" s="29">
        <v>1</v>
      </c>
    </row>
    <row r="155" spans="1:6">
      <c r="A155" s="29" t="s">
        <v>631</v>
      </c>
      <c r="B155" s="29" t="s">
        <v>444</v>
      </c>
      <c r="C155" s="30" t="s">
        <v>801</v>
      </c>
      <c r="D155" s="29" t="s">
        <v>737</v>
      </c>
      <c r="E155" s="29" t="s">
        <v>742</v>
      </c>
      <c r="F155" s="29">
        <v>1</v>
      </c>
    </row>
    <row r="156" spans="1:6">
      <c r="A156" s="29" t="s">
        <v>632</v>
      </c>
      <c r="B156" s="29" t="s">
        <v>444</v>
      </c>
      <c r="C156" s="30" t="s">
        <v>801</v>
      </c>
      <c r="D156" s="29" t="s">
        <v>738</v>
      </c>
      <c r="E156" s="29" t="s">
        <v>759</v>
      </c>
      <c r="F156" s="29">
        <v>1</v>
      </c>
    </row>
    <row r="157" spans="1:6">
      <c r="A157" s="29" t="s">
        <v>633</v>
      </c>
      <c r="B157" s="29" t="s">
        <v>444</v>
      </c>
      <c r="C157" s="30" t="s">
        <v>801</v>
      </c>
      <c r="D157" s="29" t="s">
        <v>739</v>
      </c>
      <c r="E157" s="29" t="s">
        <v>742</v>
      </c>
      <c r="F157" s="29">
        <v>1</v>
      </c>
    </row>
    <row r="158" spans="1:6">
      <c r="A158" s="29" t="s">
        <v>634</v>
      </c>
      <c r="B158" s="29" t="s">
        <v>444</v>
      </c>
      <c r="C158" s="30" t="s">
        <v>801</v>
      </c>
      <c r="D158" s="29" t="s">
        <v>714</v>
      </c>
      <c r="E158" s="29" t="s">
        <v>750</v>
      </c>
      <c r="F158" s="29">
        <v>1</v>
      </c>
    </row>
    <row r="159" spans="1:6">
      <c r="A159" s="29" t="s">
        <v>635</v>
      </c>
      <c r="B159" s="29" t="s">
        <v>444</v>
      </c>
      <c r="C159" s="30" t="s">
        <v>801</v>
      </c>
      <c r="D159" s="29" t="s">
        <v>666</v>
      </c>
      <c r="E159" s="29" t="s">
        <v>747</v>
      </c>
      <c r="F159" s="29">
        <v>1</v>
      </c>
    </row>
    <row r="160" spans="1:6">
      <c r="A160" s="29" t="s">
        <v>636</v>
      </c>
      <c r="B160" s="29" t="s">
        <v>444</v>
      </c>
      <c r="C160" s="30" t="s">
        <v>801</v>
      </c>
      <c r="D160" s="29" t="s">
        <v>442</v>
      </c>
      <c r="E160" s="29" t="s">
        <v>773</v>
      </c>
      <c r="F160" s="29">
        <v>1</v>
      </c>
    </row>
    <row r="161" spans="1:6">
      <c r="A161" s="29" t="s">
        <v>637</v>
      </c>
      <c r="B161" s="29" t="s">
        <v>444</v>
      </c>
      <c r="C161" s="30" t="s">
        <v>801</v>
      </c>
      <c r="D161" s="29" t="s">
        <v>740</v>
      </c>
      <c r="E161" s="29" t="s">
        <v>774</v>
      </c>
      <c r="F161" s="29">
        <v>1</v>
      </c>
    </row>
    <row r="162" spans="1:6">
      <c r="A162" s="29" t="s">
        <v>638</v>
      </c>
      <c r="B162" s="29" t="s">
        <v>444</v>
      </c>
      <c r="C162" s="30" t="s">
        <v>801</v>
      </c>
      <c r="D162" s="29" t="s">
        <v>741</v>
      </c>
      <c r="E162" s="29" t="s">
        <v>749</v>
      </c>
      <c r="F162" s="29">
        <v>1</v>
      </c>
    </row>
    <row r="163" spans="1:6">
      <c r="A163" s="29" t="s">
        <v>639</v>
      </c>
      <c r="B163" s="29" t="s">
        <v>441</v>
      </c>
      <c r="C163" s="30" t="s">
        <v>801</v>
      </c>
      <c r="D163" s="29" t="s">
        <v>687</v>
      </c>
      <c r="E163" s="29" t="s">
        <v>765</v>
      </c>
      <c r="F163" s="29">
        <v>1</v>
      </c>
    </row>
    <row r="164" spans="1:6">
      <c r="A164" s="29" t="s">
        <v>640</v>
      </c>
      <c r="B164" s="29" t="s">
        <v>444</v>
      </c>
      <c r="C164" s="30" t="s">
        <v>801</v>
      </c>
      <c r="D164" s="29" t="s">
        <v>668</v>
      </c>
      <c r="E164" s="29" t="s">
        <v>749</v>
      </c>
      <c r="F164" s="29">
        <v>1</v>
      </c>
    </row>
    <row r="165" spans="1:6">
      <c r="A165" s="29" t="s">
        <v>641</v>
      </c>
      <c r="B165" s="29" t="s">
        <v>444</v>
      </c>
      <c r="C165" s="30" t="s">
        <v>801</v>
      </c>
      <c r="D165" s="29" t="s">
        <v>442</v>
      </c>
      <c r="E165" s="29" t="s">
        <v>775</v>
      </c>
      <c r="F165" s="29">
        <v>1</v>
      </c>
    </row>
    <row r="166" spans="1:6">
      <c r="A166" s="29" t="s">
        <v>642</v>
      </c>
      <c r="B166" s="29" t="s">
        <v>444</v>
      </c>
      <c r="C166" s="30" t="s">
        <v>801</v>
      </c>
      <c r="D166" s="29" t="s">
        <v>667</v>
      </c>
      <c r="E166" s="29" t="s">
        <v>750</v>
      </c>
      <c r="F166" s="29">
        <v>1</v>
      </c>
    </row>
    <row r="167" spans="1:6">
      <c r="A167" s="29" t="s">
        <v>643</v>
      </c>
      <c r="B167" s="29" t="s">
        <v>444</v>
      </c>
      <c r="C167" s="30" t="s">
        <v>801</v>
      </c>
      <c r="D167" s="29" t="s">
        <v>442</v>
      </c>
      <c r="E167" s="29" t="s">
        <v>750</v>
      </c>
      <c r="F167" s="29">
        <v>1</v>
      </c>
    </row>
    <row r="168" spans="1:6">
      <c r="A168" s="29" t="s">
        <v>644</v>
      </c>
      <c r="B168" s="29" t="s">
        <v>444</v>
      </c>
      <c r="C168" s="30" t="s">
        <v>801</v>
      </c>
      <c r="D168" s="29" t="s">
        <v>678</v>
      </c>
      <c r="E168" s="29" t="s">
        <v>744</v>
      </c>
      <c r="F168" s="29">
        <v>1</v>
      </c>
    </row>
    <row r="169" spans="1:6">
      <c r="A169" s="29" t="s">
        <v>645</v>
      </c>
      <c r="B169" s="29" t="s">
        <v>444</v>
      </c>
      <c r="C169" s="30" t="s">
        <v>801</v>
      </c>
      <c r="D169" s="29" t="s">
        <v>442</v>
      </c>
      <c r="E169" s="29" t="s">
        <v>776</v>
      </c>
      <c r="F169" s="29">
        <v>1</v>
      </c>
    </row>
    <row r="170" spans="1:6">
      <c r="A170" s="29" t="s">
        <v>646</v>
      </c>
      <c r="B170" s="29" t="s">
        <v>453</v>
      </c>
      <c r="C170" s="30" t="s">
        <v>801</v>
      </c>
      <c r="D170" s="29" t="s">
        <v>454</v>
      </c>
      <c r="E170" s="29" t="s">
        <v>777</v>
      </c>
      <c r="F170" s="29">
        <v>1</v>
      </c>
    </row>
    <row r="171" spans="1:6">
      <c r="A171" s="29" t="s">
        <v>647</v>
      </c>
      <c r="B171" s="29" t="s">
        <v>444</v>
      </c>
      <c r="C171" s="30" t="s">
        <v>801</v>
      </c>
      <c r="D171" s="29" t="s">
        <v>442</v>
      </c>
      <c r="E171" s="29" t="s">
        <v>742</v>
      </c>
      <c r="F171" s="29">
        <v>1</v>
      </c>
    </row>
    <row r="172" spans="1:6">
      <c r="A172" s="29" t="s">
        <v>648</v>
      </c>
      <c r="B172" s="29" t="s">
        <v>444</v>
      </c>
      <c r="C172" s="30" t="s">
        <v>801</v>
      </c>
      <c r="D172" s="29" t="s">
        <v>442</v>
      </c>
      <c r="E172" s="29" t="s">
        <v>778</v>
      </c>
      <c r="F172" s="29">
        <v>1</v>
      </c>
    </row>
    <row r="173" spans="1:6">
      <c r="A173" s="29" t="s">
        <v>649</v>
      </c>
      <c r="B173" s="29" t="s">
        <v>444</v>
      </c>
      <c r="C173" s="30" t="s">
        <v>801</v>
      </c>
      <c r="D173" s="29" t="s">
        <v>700</v>
      </c>
      <c r="E173" s="29" t="s">
        <v>752</v>
      </c>
      <c r="F173" s="29">
        <v>1</v>
      </c>
    </row>
    <row r="174" spans="1:6">
      <c r="A174" s="29" t="s">
        <v>650</v>
      </c>
      <c r="B174" s="29" t="s">
        <v>444</v>
      </c>
      <c r="C174" s="30" t="s">
        <v>801</v>
      </c>
      <c r="D174" s="29" t="s">
        <v>442</v>
      </c>
      <c r="E174" s="29" t="s">
        <v>779</v>
      </c>
      <c r="F174" s="29">
        <v>1</v>
      </c>
    </row>
    <row r="175" spans="1:6">
      <c r="A175" s="29" t="s">
        <v>651</v>
      </c>
      <c r="B175" s="29" t="s">
        <v>444</v>
      </c>
      <c r="C175" s="30" t="s">
        <v>801</v>
      </c>
      <c r="D175" s="29" t="s">
        <v>442</v>
      </c>
      <c r="E175" s="29" t="s">
        <v>776</v>
      </c>
      <c r="F175" s="29">
        <v>1</v>
      </c>
    </row>
    <row r="176" spans="1:6">
      <c r="A176" s="29" t="s">
        <v>652</v>
      </c>
      <c r="B176" s="29" t="s">
        <v>444</v>
      </c>
      <c r="C176" s="30" t="s">
        <v>801</v>
      </c>
      <c r="D176" s="29" t="s">
        <v>442</v>
      </c>
      <c r="E176" s="29" t="s">
        <v>776</v>
      </c>
      <c r="F176" s="29">
        <v>1</v>
      </c>
    </row>
    <row r="177" spans="1:6">
      <c r="A177" s="29" t="s">
        <v>653</v>
      </c>
      <c r="B177" s="29" t="s">
        <v>444</v>
      </c>
      <c r="C177" s="30" t="s">
        <v>801</v>
      </c>
      <c r="D177" s="29" t="s">
        <v>673</v>
      </c>
      <c r="E177" s="29" t="s">
        <v>750</v>
      </c>
      <c r="F177" s="29">
        <v>1</v>
      </c>
    </row>
    <row r="178" spans="1:6">
      <c r="A178" s="29" t="s">
        <v>654</v>
      </c>
      <c r="B178" s="29" t="s">
        <v>444</v>
      </c>
      <c r="C178" s="30" t="s">
        <v>801</v>
      </c>
      <c r="D178" s="29" t="s">
        <v>693</v>
      </c>
      <c r="E178" s="29" t="s">
        <v>743</v>
      </c>
      <c r="F178" s="29">
        <v>1</v>
      </c>
    </row>
    <row r="179" spans="1:6">
      <c r="A179" s="29" t="s">
        <v>655</v>
      </c>
      <c r="B179" s="29" t="s">
        <v>441</v>
      </c>
      <c r="C179" s="30" t="s">
        <v>801</v>
      </c>
      <c r="D179" s="29" t="s">
        <v>442</v>
      </c>
      <c r="E179" s="29" t="s">
        <v>780</v>
      </c>
      <c r="F179" s="29">
        <v>1</v>
      </c>
    </row>
    <row r="180" spans="1:6">
      <c r="A180" s="29" t="s">
        <v>656</v>
      </c>
      <c r="B180" s="29" t="s">
        <v>444</v>
      </c>
      <c r="C180" s="30" t="s">
        <v>801</v>
      </c>
      <c r="D180" s="29" t="s">
        <v>442</v>
      </c>
      <c r="E180" s="29" t="s">
        <v>449</v>
      </c>
      <c r="F180" s="29">
        <v>1</v>
      </c>
    </row>
    <row r="181" spans="1:6">
      <c r="E181" s="36" t="s">
        <v>1131</v>
      </c>
      <c r="F181" s="37">
        <f>SUM(F6:F180)</f>
        <v>175</v>
      </c>
    </row>
    <row r="182" spans="1:6">
      <c r="E182" s="36" t="s">
        <v>1128</v>
      </c>
      <c r="F182" s="37">
        <f>SUM(F18:F180)</f>
        <v>163</v>
      </c>
    </row>
    <row r="183" spans="1:6">
      <c r="E183" s="36" t="s">
        <v>1132</v>
      </c>
      <c r="F183" s="37">
        <f>SUM(F6:F17)</f>
        <v>12</v>
      </c>
    </row>
    <row r="184" spans="1:6">
      <c r="E184" s="36" t="s">
        <v>1129</v>
      </c>
      <c r="F184" s="37">
        <v>0</v>
      </c>
    </row>
    <row r="185" spans="1:6">
      <c r="E185" s="36" t="s">
        <v>1130</v>
      </c>
      <c r="F185" s="37">
        <v>0</v>
      </c>
    </row>
  </sheetData>
  <sheetProtection password="8725"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AF500"/>
  <sheetViews>
    <sheetView zoomScale="80" zoomScaleNormal="80" workbookViewId="0">
      <selection activeCell="I19" sqref="I19"/>
    </sheetView>
  </sheetViews>
  <sheetFormatPr defaultRowHeight="12.75"/>
  <cols>
    <col min="1" max="2" width="11" style="2" customWidth="1"/>
    <col min="3" max="3" width="17.28515625" style="2" customWidth="1"/>
    <col min="4" max="4" width="15" style="39" customWidth="1"/>
    <col min="5" max="5" width="15.28515625" style="2" customWidth="1"/>
    <col min="6" max="6" width="14.7109375" style="2" customWidth="1"/>
    <col min="7" max="7" width="14.42578125" style="2" customWidth="1"/>
    <col min="8" max="8" width="16.28515625" style="2" customWidth="1"/>
    <col min="9" max="9" width="26.5703125" style="2" customWidth="1"/>
    <col min="10" max="10" width="13.28515625" style="2" customWidth="1"/>
    <col min="11" max="16384" width="9.140625" style="2"/>
  </cols>
  <sheetData>
    <row r="1" spans="1:32" s="33" customFormat="1" ht="18">
      <c r="A1" s="38" t="s">
        <v>803</v>
      </c>
      <c r="D1" s="164"/>
      <c r="E1" s="38" t="s">
        <v>948</v>
      </c>
    </row>
    <row r="2" spans="1:32" s="23" customFormat="1" ht="18">
      <c r="A2" s="64" t="s">
        <v>1182</v>
      </c>
      <c r="D2" s="65"/>
      <c r="E2" s="66"/>
    </row>
    <row r="3" spans="1:32">
      <c r="A3" s="1"/>
      <c r="E3" s="1"/>
    </row>
    <row r="4" spans="1:32">
      <c r="D4" s="2"/>
    </row>
    <row r="5" spans="1:32" ht="31.5" customHeight="1">
      <c r="A5" s="204" t="s">
        <v>420</v>
      </c>
      <c r="B5" s="205"/>
      <c r="C5" s="205"/>
      <c r="D5" s="205"/>
      <c r="E5" s="205"/>
      <c r="F5" s="206"/>
      <c r="G5" s="67"/>
      <c r="H5" s="35"/>
      <c r="I5" s="200" t="s">
        <v>946</v>
      </c>
      <c r="J5" s="200"/>
      <c r="K5" s="197" t="s">
        <v>947</v>
      </c>
      <c r="L5" s="198"/>
      <c r="M5" s="198"/>
      <c r="N5" s="198"/>
      <c r="O5" s="198"/>
      <c r="P5" s="198"/>
      <c r="Q5" s="198"/>
      <c r="R5" s="198"/>
      <c r="S5" s="198"/>
      <c r="T5" s="198"/>
      <c r="U5" s="198"/>
      <c r="V5" s="198"/>
      <c r="W5" s="198"/>
      <c r="X5" s="198"/>
      <c r="Y5" s="198"/>
      <c r="Z5" s="198"/>
      <c r="AA5" s="198"/>
      <c r="AB5" s="198"/>
      <c r="AC5" s="198"/>
      <c r="AD5" s="199"/>
      <c r="AF5" s="40"/>
    </row>
    <row r="6" spans="1:32" ht="63" customHeight="1">
      <c r="A6" s="200" t="s">
        <v>940</v>
      </c>
      <c r="B6" s="200" t="s">
        <v>467</v>
      </c>
      <c r="C6" s="200" t="s">
        <v>438</v>
      </c>
      <c r="D6" s="200" t="s">
        <v>945</v>
      </c>
      <c r="E6" s="200" t="s">
        <v>941</v>
      </c>
      <c r="F6" s="200" t="s">
        <v>942</v>
      </c>
      <c r="G6" s="200" t="s">
        <v>943</v>
      </c>
      <c r="H6" s="202" t="s">
        <v>944</v>
      </c>
      <c r="I6" s="72" t="s">
        <v>786</v>
      </c>
      <c r="J6" s="73">
        <v>2012</v>
      </c>
      <c r="K6" s="68">
        <v>2013</v>
      </c>
      <c r="L6" s="68">
        <v>2014</v>
      </c>
      <c r="M6" s="68">
        <v>2015</v>
      </c>
      <c r="N6" s="68">
        <v>2016</v>
      </c>
      <c r="O6" s="68">
        <v>2017</v>
      </c>
      <c r="P6" s="68">
        <v>2018</v>
      </c>
      <c r="Q6" s="68">
        <v>2019</v>
      </c>
      <c r="R6" s="68">
        <v>2020</v>
      </c>
      <c r="S6" s="68">
        <v>2021</v>
      </c>
      <c r="T6" s="68">
        <v>2022</v>
      </c>
      <c r="U6" s="68">
        <v>2023</v>
      </c>
      <c r="V6" s="68">
        <v>2024</v>
      </c>
      <c r="W6" s="68">
        <v>2025</v>
      </c>
      <c r="X6" s="68">
        <v>2026</v>
      </c>
      <c r="Y6" s="68">
        <v>2027</v>
      </c>
      <c r="Z6" s="68">
        <v>2028</v>
      </c>
      <c r="AA6" s="68">
        <v>2029</v>
      </c>
      <c r="AB6" s="68">
        <v>2030</v>
      </c>
      <c r="AC6" s="68">
        <v>2031</v>
      </c>
      <c r="AD6" s="69">
        <v>2032</v>
      </c>
      <c r="AF6" s="40"/>
    </row>
    <row r="7" spans="1:32" ht="18" customHeight="1">
      <c r="A7" s="201"/>
      <c r="B7" s="201"/>
      <c r="C7" s="201"/>
      <c r="D7" s="201"/>
      <c r="E7" s="201"/>
      <c r="F7" s="201"/>
      <c r="G7" s="201"/>
      <c r="H7" s="203"/>
      <c r="I7" s="74"/>
      <c r="J7" s="75"/>
      <c r="K7" s="70">
        <v>1</v>
      </c>
      <c r="L7" s="70">
        <v>2</v>
      </c>
      <c r="M7" s="70">
        <v>3</v>
      </c>
      <c r="N7" s="70">
        <v>4</v>
      </c>
      <c r="O7" s="70">
        <v>5</v>
      </c>
      <c r="P7" s="70">
        <v>6</v>
      </c>
      <c r="Q7" s="70">
        <v>7</v>
      </c>
      <c r="R7" s="70">
        <v>8</v>
      </c>
      <c r="S7" s="70">
        <v>9</v>
      </c>
      <c r="T7" s="70">
        <v>10</v>
      </c>
      <c r="U7" s="70">
        <v>11</v>
      </c>
      <c r="V7" s="70">
        <v>12</v>
      </c>
      <c r="W7" s="70">
        <v>13</v>
      </c>
      <c r="X7" s="70">
        <v>14</v>
      </c>
      <c r="Y7" s="70">
        <v>15</v>
      </c>
      <c r="Z7" s="70">
        <v>16</v>
      </c>
      <c r="AA7" s="70">
        <v>17</v>
      </c>
      <c r="AB7" s="70">
        <v>18</v>
      </c>
      <c r="AC7" s="70">
        <v>19</v>
      </c>
      <c r="AD7" s="71">
        <v>20</v>
      </c>
      <c r="AF7" s="40"/>
    </row>
    <row r="8" spans="1:32">
      <c r="A8" s="42" t="s">
        <v>62</v>
      </c>
      <c r="B8" s="43" t="s">
        <v>1181</v>
      </c>
      <c r="C8" s="43"/>
      <c r="D8" s="44"/>
      <c r="E8" s="43"/>
      <c r="F8" s="44"/>
      <c r="G8" s="44" t="str">
        <f>VLOOKUP(A8,'4. 26th Round Awards'!B:B,1,FALSE)</f>
        <v>110/7d</v>
      </c>
      <c r="H8" s="43"/>
      <c r="I8" s="43"/>
      <c r="J8" s="45"/>
      <c r="K8" s="32">
        <v>1</v>
      </c>
      <c r="L8" s="32"/>
      <c r="M8" s="32"/>
      <c r="N8" s="32"/>
      <c r="O8" s="32"/>
      <c r="P8" s="32"/>
      <c r="Q8" s="32"/>
      <c r="R8" s="32"/>
      <c r="S8" s="32"/>
      <c r="T8" s="32"/>
      <c r="U8" s="32"/>
      <c r="V8" s="32"/>
      <c r="W8" s="32"/>
      <c r="X8" s="32"/>
      <c r="Y8" s="32"/>
      <c r="Z8" s="32"/>
      <c r="AA8" s="32"/>
      <c r="AB8" s="32"/>
      <c r="AC8" s="32"/>
      <c r="AD8" s="41"/>
      <c r="AF8" s="40"/>
    </row>
    <row r="9" spans="1:32">
      <c r="A9" s="42" t="s">
        <v>63</v>
      </c>
      <c r="B9" s="43" t="s">
        <v>1181</v>
      </c>
      <c r="C9" s="43"/>
      <c r="D9" s="44"/>
      <c r="E9" s="43"/>
      <c r="F9" s="44"/>
      <c r="G9" s="44" t="str">
        <f>VLOOKUP(A9,'4. 26th Round Awards'!B:B,1,FALSE)</f>
        <v>110/8b</v>
      </c>
      <c r="H9" s="43"/>
      <c r="I9" s="43"/>
      <c r="J9" s="45"/>
      <c r="K9" s="32">
        <v>1</v>
      </c>
      <c r="L9" s="32"/>
      <c r="M9" s="32"/>
      <c r="N9" s="32"/>
      <c r="O9" s="32"/>
      <c r="P9" s="32"/>
      <c r="Q9" s="32"/>
      <c r="R9" s="32"/>
      <c r="S9" s="32"/>
      <c r="T9" s="32"/>
      <c r="U9" s="32"/>
      <c r="V9" s="32"/>
      <c r="W9" s="32"/>
      <c r="X9" s="32"/>
      <c r="Y9" s="32"/>
      <c r="Z9" s="32"/>
      <c r="AA9" s="32"/>
      <c r="AB9" s="32"/>
      <c r="AC9" s="32"/>
      <c r="AD9" s="41"/>
      <c r="AF9" s="40"/>
    </row>
    <row r="10" spans="1:32">
      <c r="A10" s="42" t="s">
        <v>903</v>
      </c>
      <c r="B10" s="43" t="s">
        <v>1181</v>
      </c>
      <c r="C10" s="43"/>
      <c r="D10" s="44"/>
      <c r="E10" s="43"/>
      <c r="F10" s="44"/>
      <c r="G10" s="44" t="s">
        <v>903</v>
      </c>
      <c r="H10" s="43"/>
      <c r="I10" s="43"/>
      <c r="J10" s="45"/>
      <c r="K10" s="32">
        <v>1</v>
      </c>
      <c r="L10" s="32"/>
      <c r="M10" s="32"/>
      <c r="N10" s="32"/>
      <c r="O10" s="32"/>
      <c r="P10" s="32"/>
      <c r="Q10" s="32"/>
      <c r="R10" s="32"/>
      <c r="S10" s="32"/>
      <c r="T10" s="32"/>
      <c r="U10" s="32"/>
      <c r="V10" s="32"/>
      <c r="W10" s="32"/>
      <c r="X10" s="32"/>
      <c r="Y10" s="32"/>
      <c r="Z10" s="32"/>
      <c r="AA10" s="32"/>
      <c r="AB10" s="32"/>
      <c r="AC10" s="32"/>
      <c r="AD10" s="41"/>
      <c r="AF10" s="40"/>
    </row>
    <row r="11" spans="1:32">
      <c r="A11" s="42" t="s">
        <v>907</v>
      </c>
      <c r="B11" s="43" t="s">
        <v>1181</v>
      </c>
      <c r="C11" s="43"/>
      <c r="D11" s="44"/>
      <c r="E11" s="43"/>
      <c r="F11" s="44"/>
      <c r="G11" s="44" t="s">
        <v>907</v>
      </c>
      <c r="H11" s="43"/>
      <c r="I11" s="43"/>
      <c r="J11" s="45"/>
      <c r="K11" s="32">
        <v>1</v>
      </c>
      <c r="L11" s="32"/>
      <c r="M11" s="32"/>
      <c r="N11" s="32"/>
      <c r="O11" s="32"/>
      <c r="P11" s="32"/>
      <c r="Q11" s="32"/>
      <c r="R11" s="32"/>
      <c r="S11" s="32"/>
      <c r="T11" s="32"/>
      <c r="U11" s="32"/>
      <c r="V11" s="32"/>
      <c r="W11" s="32"/>
      <c r="X11" s="32"/>
      <c r="Y11" s="32"/>
      <c r="Z11" s="32"/>
      <c r="AA11" s="32"/>
      <c r="AB11" s="32"/>
      <c r="AC11" s="32"/>
      <c r="AD11" s="41"/>
      <c r="AF11" s="40"/>
    </row>
    <row r="12" spans="1:32">
      <c r="A12" s="42" t="s">
        <v>64</v>
      </c>
      <c r="B12" s="43" t="s">
        <v>1181</v>
      </c>
      <c r="C12" s="43"/>
      <c r="D12" s="44"/>
      <c r="E12" s="43"/>
      <c r="F12" s="44"/>
      <c r="G12" s="44" t="str">
        <f>VLOOKUP(A12,'4. 26th Round Awards'!B:B,1,FALSE)</f>
        <v>113/29a</v>
      </c>
      <c r="H12" s="43"/>
      <c r="I12" s="43"/>
      <c r="J12" s="45"/>
      <c r="K12" s="32">
        <v>1</v>
      </c>
      <c r="L12" s="32"/>
      <c r="M12" s="32"/>
      <c r="N12" s="32"/>
      <c r="O12" s="32"/>
      <c r="P12" s="32"/>
      <c r="Q12" s="32"/>
      <c r="R12" s="32"/>
      <c r="S12" s="32"/>
      <c r="T12" s="32"/>
      <c r="U12" s="32"/>
      <c r="V12" s="32"/>
      <c r="W12" s="32"/>
      <c r="X12" s="32"/>
      <c r="Y12" s="32"/>
      <c r="Z12" s="32"/>
      <c r="AA12" s="32"/>
      <c r="AB12" s="32"/>
      <c r="AC12" s="32"/>
      <c r="AD12" s="41"/>
      <c r="AF12" s="40"/>
    </row>
    <row r="13" spans="1:32">
      <c r="A13" s="42" t="s">
        <v>185</v>
      </c>
      <c r="B13" s="43" t="s">
        <v>1181</v>
      </c>
      <c r="C13" s="43" t="s">
        <v>439</v>
      </c>
      <c r="D13" s="44">
        <v>1</v>
      </c>
      <c r="E13" s="43" t="s">
        <v>423</v>
      </c>
      <c r="F13" s="44">
        <v>2012</v>
      </c>
      <c r="G13" s="44"/>
      <c r="H13" s="43"/>
      <c r="I13" s="43">
        <v>1</v>
      </c>
      <c r="J13" s="45"/>
      <c r="K13" s="31"/>
      <c r="L13" s="31"/>
      <c r="M13" s="31"/>
      <c r="N13" s="31"/>
      <c r="O13" s="31"/>
      <c r="P13" s="31"/>
      <c r="Q13" s="31"/>
      <c r="R13" s="31"/>
      <c r="S13" s="31"/>
      <c r="T13" s="31">
        <v>1</v>
      </c>
      <c r="U13" s="31"/>
      <c r="V13" s="31"/>
      <c r="W13" s="31"/>
      <c r="X13" s="31"/>
      <c r="Y13" s="31"/>
      <c r="Z13" s="31"/>
      <c r="AA13" s="31"/>
      <c r="AB13" s="31"/>
      <c r="AC13" s="31"/>
      <c r="AD13" s="46"/>
      <c r="AF13" s="40"/>
    </row>
    <row r="14" spans="1:32">
      <c r="A14" s="42" t="s">
        <v>172</v>
      </c>
      <c r="B14" s="43" t="s">
        <v>1181</v>
      </c>
      <c r="C14" s="43"/>
      <c r="D14" s="44"/>
      <c r="E14" s="43"/>
      <c r="F14" s="44"/>
      <c r="G14" s="44"/>
      <c r="H14" s="43"/>
      <c r="I14" s="43"/>
      <c r="J14" s="45"/>
      <c r="K14" s="32"/>
      <c r="L14" s="32"/>
      <c r="M14" s="32"/>
      <c r="N14" s="32"/>
      <c r="O14" s="32"/>
      <c r="P14" s="32"/>
      <c r="Q14" s="32"/>
      <c r="R14" s="32"/>
      <c r="S14" s="32"/>
      <c r="T14" s="31">
        <v>1</v>
      </c>
      <c r="U14" s="32"/>
      <c r="V14" s="32"/>
      <c r="W14" s="32"/>
      <c r="X14" s="32"/>
      <c r="Y14" s="32"/>
      <c r="Z14" s="32"/>
      <c r="AA14" s="32"/>
      <c r="AB14" s="32"/>
      <c r="AC14" s="32"/>
      <c r="AD14" s="41"/>
      <c r="AF14" s="40"/>
    </row>
    <row r="15" spans="1:32">
      <c r="A15" s="42" t="s">
        <v>121</v>
      </c>
      <c r="B15" s="43" t="s">
        <v>1181</v>
      </c>
      <c r="C15" s="43"/>
      <c r="D15" s="44"/>
      <c r="E15" s="43"/>
      <c r="F15" s="44"/>
      <c r="G15" s="44"/>
      <c r="H15" s="43"/>
      <c r="I15" s="43"/>
      <c r="J15" s="45"/>
      <c r="K15" s="32"/>
      <c r="L15" s="32"/>
      <c r="M15" s="32"/>
      <c r="N15" s="32"/>
      <c r="O15" s="32"/>
      <c r="P15" s="32"/>
      <c r="Q15" s="32"/>
      <c r="R15" s="32"/>
      <c r="S15" s="32"/>
      <c r="T15" s="31">
        <v>1</v>
      </c>
      <c r="U15" s="32"/>
      <c r="V15" s="32"/>
      <c r="W15" s="32"/>
      <c r="X15" s="32"/>
      <c r="Y15" s="32"/>
      <c r="Z15" s="32"/>
      <c r="AA15" s="32"/>
      <c r="AB15" s="32"/>
      <c r="AC15" s="32"/>
      <c r="AD15" s="41"/>
      <c r="AF15" s="40"/>
    </row>
    <row r="16" spans="1:32">
      <c r="A16" s="42" t="s">
        <v>171</v>
      </c>
      <c r="B16" s="43" t="s">
        <v>1181</v>
      </c>
      <c r="C16" s="43"/>
      <c r="D16" s="44"/>
      <c r="E16" s="43"/>
      <c r="F16" s="44"/>
      <c r="G16" s="44"/>
      <c r="H16" s="43"/>
      <c r="I16" s="43"/>
      <c r="J16" s="45"/>
      <c r="K16" s="32"/>
      <c r="L16" s="32"/>
      <c r="M16" s="32"/>
      <c r="N16" s="32"/>
      <c r="O16" s="32"/>
      <c r="P16" s="32"/>
      <c r="Q16" s="32"/>
      <c r="R16" s="32"/>
      <c r="S16" s="32"/>
      <c r="T16" s="31">
        <v>1</v>
      </c>
      <c r="U16" s="32"/>
      <c r="V16" s="32"/>
      <c r="W16" s="32"/>
      <c r="X16" s="32"/>
      <c r="Y16" s="32"/>
      <c r="Z16" s="32"/>
      <c r="AA16" s="32"/>
      <c r="AB16" s="32"/>
      <c r="AC16" s="32"/>
      <c r="AD16" s="41"/>
      <c r="AF16" s="40"/>
    </row>
    <row r="17" spans="1:32">
      <c r="A17" s="42" t="s">
        <v>137</v>
      </c>
      <c r="B17" s="43" t="s">
        <v>1181</v>
      </c>
      <c r="C17" s="43"/>
      <c r="D17" s="44"/>
      <c r="E17" s="43"/>
      <c r="F17" s="44"/>
      <c r="G17" s="44"/>
      <c r="H17" s="43"/>
      <c r="I17" s="43"/>
      <c r="J17" s="45"/>
      <c r="K17" s="32"/>
      <c r="L17" s="32"/>
      <c r="M17" s="32"/>
      <c r="N17" s="32"/>
      <c r="O17" s="32"/>
      <c r="P17" s="32"/>
      <c r="Q17" s="32"/>
      <c r="R17" s="32"/>
      <c r="S17" s="32"/>
      <c r="T17" s="31">
        <v>1</v>
      </c>
      <c r="U17" s="32"/>
      <c r="V17" s="32"/>
      <c r="W17" s="32"/>
      <c r="X17" s="32"/>
      <c r="Y17" s="32"/>
      <c r="Z17" s="32"/>
      <c r="AA17" s="32"/>
      <c r="AB17" s="32"/>
      <c r="AC17" s="32"/>
      <c r="AD17" s="41"/>
      <c r="AF17" s="40"/>
    </row>
    <row r="18" spans="1:32">
      <c r="A18" s="42" t="s">
        <v>76</v>
      </c>
      <c r="B18" s="43" t="s">
        <v>1181</v>
      </c>
      <c r="C18" s="43"/>
      <c r="D18" s="44"/>
      <c r="E18" s="43"/>
      <c r="F18" s="44"/>
      <c r="G18" s="44"/>
      <c r="H18" s="43" t="s">
        <v>456</v>
      </c>
      <c r="I18" s="47"/>
      <c r="J18" s="48"/>
      <c r="K18" s="47"/>
      <c r="L18" s="47"/>
      <c r="M18" s="47"/>
      <c r="N18" s="47"/>
      <c r="O18" s="47"/>
      <c r="P18" s="47"/>
      <c r="Q18" s="47"/>
      <c r="R18" s="47"/>
      <c r="S18" s="47"/>
      <c r="T18" s="47">
        <v>1</v>
      </c>
      <c r="U18" s="47"/>
      <c r="V18" s="47"/>
      <c r="W18" s="47"/>
      <c r="X18" s="47"/>
      <c r="Y18" s="47"/>
      <c r="Z18" s="47"/>
      <c r="AA18" s="47"/>
      <c r="AB18" s="47"/>
      <c r="AC18" s="47"/>
      <c r="AD18" s="48"/>
      <c r="AF18" s="40"/>
    </row>
    <row r="19" spans="1:32">
      <c r="A19" s="42" t="s">
        <v>107</v>
      </c>
      <c r="B19" s="43" t="s">
        <v>1181</v>
      </c>
      <c r="C19" s="43"/>
      <c r="D19" s="44"/>
      <c r="E19" s="43"/>
      <c r="F19" s="44"/>
      <c r="G19" s="44"/>
      <c r="H19" s="43"/>
      <c r="I19" s="43"/>
      <c r="J19" s="45"/>
      <c r="K19" s="32"/>
      <c r="L19" s="32"/>
      <c r="M19" s="32"/>
      <c r="N19" s="32"/>
      <c r="O19" s="32"/>
      <c r="P19" s="32"/>
      <c r="Q19" s="32"/>
      <c r="R19" s="32"/>
      <c r="S19" s="32"/>
      <c r="T19" s="31">
        <v>1</v>
      </c>
      <c r="U19" s="32"/>
      <c r="V19" s="32"/>
      <c r="W19" s="32"/>
      <c r="X19" s="32"/>
      <c r="Y19" s="32"/>
      <c r="Z19" s="32"/>
      <c r="AA19" s="32"/>
      <c r="AB19" s="32"/>
      <c r="AC19" s="32"/>
      <c r="AD19" s="41"/>
      <c r="AF19" s="40"/>
    </row>
    <row r="20" spans="1:32">
      <c r="A20" s="42" t="s">
        <v>184</v>
      </c>
      <c r="B20" s="43" t="s">
        <v>1181</v>
      </c>
      <c r="C20" s="43"/>
      <c r="D20" s="44"/>
      <c r="E20" s="43"/>
      <c r="F20" s="44"/>
      <c r="G20" s="44"/>
      <c r="H20" s="43"/>
      <c r="I20" s="43"/>
      <c r="J20" s="45"/>
      <c r="K20" s="32"/>
      <c r="L20" s="32"/>
      <c r="M20" s="32"/>
      <c r="N20" s="32"/>
      <c r="O20" s="32"/>
      <c r="P20" s="32"/>
      <c r="Q20" s="32"/>
      <c r="R20" s="32"/>
      <c r="S20" s="32"/>
      <c r="T20" s="31">
        <v>1</v>
      </c>
      <c r="U20" s="32"/>
      <c r="V20" s="32"/>
      <c r="W20" s="32"/>
      <c r="X20" s="32"/>
      <c r="Y20" s="32"/>
      <c r="Z20" s="32"/>
      <c r="AA20" s="32"/>
      <c r="AB20" s="32"/>
      <c r="AC20" s="32"/>
      <c r="AD20" s="41"/>
      <c r="AF20" s="40"/>
    </row>
    <row r="21" spans="1:32">
      <c r="A21" s="42" t="s">
        <v>126</v>
      </c>
      <c r="B21" s="43" t="s">
        <v>1181</v>
      </c>
      <c r="C21" s="43"/>
      <c r="D21" s="44"/>
      <c r="E21" s="43"/>
      <c r="F21" s="44"/>
      <c r="G21" s="44"/>
      <c r="H21" s="43" t="s">
        <v>456</v>
      </c>
      <c r="I21" s="47"/>
      <c r="J21" s="48"/>
      <c r="K21" s="47"/>
      <c r="L21" s="47"/>
      <c r="M21" s="47"/>
      <c r="N21" s="47"/>
      <c r="O21" s="47"/>
      <c r="P21" s="47"/>
      <c r="Q21" s="47"/>
      <c r="R21" s="47"/>
      <c r="S21" s="47"/>
      <c r="T21" s="47">
        <v>1</v>
      </c>
      <c r="U21" s="47"/>
      <c r="V21" s="47"/>
      <c r="W21" s="47"/>
      <c r="X21" s="47"/>
      <c r="Y21" s="47"/>
      <c r="Z21" s="47"/>
      <c r="AA21" s="47"/>
      <c r="AB21" s="47"/>
      <c r="AC21" s="47"/>
      <c r="AD21" s="48"/>
      <c r="AF21" s="40"/>
    </row>
    <row r="22" spans="1:32">
      <c r="A22" s="42" t="s">
        <v>105</v>
      </c>
      <c r="B22" s="43" t="s">
        <v>1181</v>
      </c>
      <c r="C22" s="43"/>
      <c r="D22" s="44"/>
      <c r="E22" s="43"/>
      <c r="F22" s="44"/>
      <c r="G22" s="44"/>
      <c r="H22" s="43" t="s">
        <v>456</v>
      </c>
      <c r="I22" s="47"/>
      <c r="J22" s="48"/>
      <c r="K22" s="47"/>
      <c r="L22" s="47"/>
      <c r="M22" s="47"/>
      <c r="N22" s="47"/>
      <c r="O22" s="47"/>
      <c r="P22" s="47"/>
      <c r="Q22" s="47"/>
      <c r="R22" s="47"/>
      <c r="S22" s="47"/>
      <c r="T22" s="47">
        <v>1</v>
      </c>
      <c r="U22" s="47"/>
      <c r="V22" s="47"/>
      <c r="W22" s="47"/>
      <c r="X22" s="47"/>
      <c r="Y22" s="47"/>
      <c r="Z22" s="47"/>
      <c r="AA22" s="47"/>
      <c r="AB22" s="47"/>
      <c r="AC22" s="47"/>
      <c r="AD22" s="48"/>
      <c r="AF22" s="40"/>
    </row>
    <row r="23" spans="1:32">
      <c r="A23" s="42" t="s">
        <v>104</v>
      </c>
      <c r="B23" s="43" t="s">
        <v>1181</v>
      </c>
      <c r="C23" s="43"/>
      <c r="D23" s="44"/>
      <c r="E23" s="43"/>
      <c r="F23" s="44"/>
      <c r="G23" s="44"/>
      <c r="H23" s="43"/>
      <c r="I23" s="43"/>
      <c r="J23" s="45"/>
      <c r="K23" s="32"/>
      <c r="L23" s="32"/>
      <c r="M23" s="32"/>
      <c r="N23" s="32"/>
      <c r="O23" s="32"/>
      <c r="P23" s="32"/>
      <c r="Q23" s="32"/>
      <c r="R23" s="32"/>
      <c r="S23" s="32"/>
      <c r="T23" s="31">
        <v>1</v>
      </c>
      <c r="U23" s="32"/>
      <c r="V23" s="32"/>
      <c r="W23" s="32"/>
      <c r="X23" s="32"/>
      <c r="Y23" s="32"/>
      <c r="Z23" s="32"/>
      <c r="AA23" s="32"/>
      <c r="AB23" s="32"/>
      <c r="AC23" s="32"/>
      <c r="AD23" s="41"/>
      <c r="AF23" s="40"/>
    </row>
    <row r="24" spans="1:32">
      <c r="A24" s="42" t="s">
        <v>279</v>
      </c>
      <c r="B24" s="43" t="s">
        <v>1181</v>
      </c>
      <c r="C24" s="43"/>
      <c r="D24" s="44"/>
      <c r="E24" s="43"/>
      <c r="F24" s="44"/>
      <c r="G24" s="44"/>
      <c r="H24" s="43"/>
      <c r="I24" s="43"/>
      <c r="J24" s="45"/>
      <c r="K24" s="32"/>
      <c r="L24" s="32"/>
      <c r="M24" s="32"/>
      <c r="N24" s="32"/>
      <c r="O24" s="32"/>
      <c r="P24" s="32"/>
      <c r="Q24" s="32"/>
      <c r="R24" s="32"/>
      <c r="S24" s="32"/>
      <c r="T24" s="31">
        <v>1</v>
      </c>
      <c r="U24" s="32"/>
      <c r="V24" s="32"/>
      <c r="W24" s="32"/>
      <c r="X24" s="32"/>
      <c r="Y24" s="32"/>
      <c r="Z24" s="32"/>
      <c r="AA24" s="32"/>
      <c r="AB24" s="32"/>
      <c r="AC24" s="32"/>
      <c r="AD24" s="41"/>
      <c r="AF24" s="40"/>
    </row>
    <row r="25" spans="1:32">
      <c r="A25" s="42" t="s">
        <v>113</v>
      </c>
      <c r="B25" s="43" t="s">
        <v>1181</v>
      </c>
      <c r="C25" s="43"/>
      <c r="D25" s="44"/>
      <c r="E25" s="43"/>
      <c r="F25" s="44"/>
      <c r="G25" s="44"/>
      <c r="H25" s="43" t="s">
        <v>456</v>
      </c>
      <c r="I25" s="47"/>
      <c r="J25" s="48"/>
      <c r="K25" s="47"/>
      <c r="L25" s="47"/>
      <c r="M25" s="47"/>
      <c r="N25" s="47"/>
      <c r="O25" s="47"/>
      <c r="P25" s="47"/>
      <c r="Q25" s="47"/>
      <c r="R25" s="47"/>
      <c r="S25" s="47"/>
      <c r="T25" s="47">
        <v>1</v>
      </c>
      <c r="U25" s="47"/>
      <c r="V25" s="47"/>
      <c r="W25" s="47"/>
      <c r="X25" s="47"/>
      <c r="Y25" s="47"/>
      <c r="Z25" s="47"/>
      <c r="AA25" s="47"/>
      <c r="AB25" s="47"/>
      <c r="AC25" s="47"/>
      <c r="AD25" s="48"/>
      <c r="AF25" s="40"/>
    </row>
    <row r="26" spans="1:32">
      <c r="A26" s="42" t="s">
        <v>193</v>
      </c>
      <c r="B26" s="43" t="s">
        <v>1181</v>
      </c>
      <c r="C26" s="43"/>
      <c r="D26" s="44">
        <v>1</v>
      </c>
      <c r="E26" s="43" t="s">
        <v>423</v>
      </c>
      <c r="F26" s="44">
        <v>2016</v>
      </c>
      <c r="G26" s="44"/>
      <c r="H26" s="43"/>
      <c r="I26" s="43">
        <v>1</v>
      </c>
      <c r="J26" s="45"/>
      <c r="K26" s="32"/>
      <c r="L26" s="32"/>
      <c r="M26" s="32"/>
      <c r="N26" s="32"/>
      <c r="O26" s="32"/>
      <c r="P26" s="32"/>
      <c r="Q26" s="32"/>
      <c r="R26" s="32"/>
      <c r="S26" s="32"/>
      <c r="T26" s="31">
        <v>1</v>
      </c>
      <c r="U26" s="32"/>
      <c r="V26" s="32"/>
      <c r="W26" s="32"/>
      <c r="X26" s="32"/>
      <c r="Y26" s="32"/>
      <c r="Z26" s="32"/>
      <c r="AA26" s="32"/>
      <c r="AB26" s="32"/>
      <c r="AC26" s="32"/>
      <c r="AD26" s="41"/>
      <c r="AF26" s="40"/>
    </row>
    <row r="27" spans="1:32">
      <c r="A27" s="42" t="s">
        <v>97</v>
      </c>
      <c r="B27" s="43" t="s">
        <v>1181</v>
      </c>
      <c r="C27" s="43"/>
      <c r="D27" s="44"/>
      <c r="E27" s="43"/>
      <c r="F27" s="44"/>
      <c r="G27" s="44"/>
      <c r="H27" s="43"/>
      <c r="I27" s="43"/>
      <c r="J27" s="45"/>
      <c r="K27" s="32"/>
      <c r="L27" s="32"/>
      <c r="M27" s="32"/>
      <c r="N27" s="32"/>
      <c r="O27" s="32"/>
      <c r="P27" s="32"/>
      <c r="Q27" s="32"/>
      <c r="R27" s="32"/>
      <c r="S27" s="32"/>
      <c r="T27" s="31">
        <v>1</v>
      </c>
      <c r="U27" s="32"/>
      <c r="V27" s="32"/>
      <c r="W27" s="32"/>
      <c r="X27" s="32"/>
      <c r="Y27" s="32"/>
      <c r="Z27" s="32"/>
      <c r="AA27" s="32"/>
      <c r="AB27" s="32"/>
      <c r="AC27" s="32"/>
      <c r="AD27" s="41"/>
      <c r="AF27" s="40"/>
    </row>
    <row r="28" spans="1:32">
      <c r="A28" s="42" t="s">
        <v>190</v>
      </c>
      <c r="B28" s="43" t="s">
        <v>1181</v>
      </c>
      <c r="C28" s="43"/>
      <c r="D28" s="44"/>
      <c r="E28" s="43"/>
      <c r="F28" s="44"/>
      <c r="G28" s="44"/>
      <c r="H28" s="43"/>
      <c r="I28" s="43"/>
      <c r="J28" s="45"/>
      <c r="K28" s="32"/>
      <c r="L28" s="32"/>
      <c r="M28" s="32"/>
      <c r="N28" s="32"/>
      <c r="O28" s="32"/>
      <c r="P28" s="32"/>
      <c r="Q28" s="32"/>
      <c r="R28" s="32"/>
      <c r="S28" s="32"/>
      <c r="T28" s="31">
        <v>1</v>
      </c>
      <c r="U28" s="32"/>
      <c r="V28" s="32"/>
      <c r="W28" s="32"/>
      <c r="X28" s="32"/>
      <c r="Y28" s="32"/>
      <c r="Z28" s="32"/>
      <c r="AA28" s="32"/>
      <c r="AB28" s="32"/>
      <c r="AC28" s="32"/>
      <c r="AD28" s="41"/>
      <c r="AF28" s="40"/>
    </row>
    <row r="29" spans="1:32">
      <c r="A29" s="42" t="s">
        <v>281</v>
      </c>
      <c r="B29" s="43" t="s">
        <v>1181</v>
      </c>
      <c r="C29" s="43"/>
      <c r="D29" s="44"/>
      <c r="E29" s="43"/>
      <c r="F29" s="44"/>
      <c r="G29" s="44"/>
      <c r="H29" s="43"/>
      <c r="I29" s="43"/>
      <c r="J29" s="45"/>
      <c r="K29" s="32"/>
      <c r="L29" s="32"/>
      <c r="M29" s="32"/>
      <c r="N29" s="32"/>
      <c r="O29" s="32"/>
      <c r="P29" s="32"/>
      <c r="Q29" s="32"/>
      <c r="R29" s="32"/>
      <c r="S29" s="32"/>
      <c r="T29" s="31">
        <v>1</v>
      </c>
      <c r="U29" s="32"/>
      <c r="V29" s="32"/>
      <c r="W29" s="32"/>
      <c r="X29" s="32"/>
      <c r="Y29" s="32"/>
      <c r="Z29" s="32"/>
      <c r="AA29" s="32"/>
      <c r="AB29" s="32"/>
      <c r="AC29" s="32"/>
      <c r="AD29" s="41"/>
      <c r="AF29" s="40"/>
    </row>
    <row r="30" spans="1:32">
      <c r="A30" s="42" t="s">
        <v>177</v>
      </c>
      <c r="B30" s="43" t="s">
        <v>1181</v>
      </c>
      <c r="C30" s="43"/>
      <c r="D30" s="44"/>
      <c r="E30" s="43"/>
      <c r="F30" s="44"/>
      <c r="G30" s="44"/>
      <c r="H30" s="43"/>
      <c r="I30" s="43"/>
      <c r="J30" s="45"/>
      <c r="K30" s="32"/>
      <c r="L30" s="32"/>
      <c r="M30" s="32"/>
      <c r="N30" s="32"/>
      <c r="O30" s="32"/>
      <c r="P30" s="32"/>
      <c r="Q30" s="32"/>
      <c r="R30" s="32"/>
      <c r="S30" s="32"/>
      <c r="T30" s="31">
        <v>1</v>
      </c>
      <c r="U30" s="32"/>
      <c r="V30" s="32"/>
      <c r="W30" s="32"/>
      <c r="X30" s="32"/>
      <c r="Y30" s="32"/>
      <c r="Z30" s="32"/>
      <c r="AA30" s="32"/>
      <c r="AB30" s="32"/>
      <c r="AC30" s="32"/>
      <c r="AD30" s="41"/>
      <c r="AF30" s="40"/>
    </row>
    <row r="31" spans="1:32">
      <c r="A31" s="42" t="s">
        <v>133</v>
      </c>
      <c r="B31" s="43" t="s">
        <v>1181</v>
      </c>
      <c r="C31" s="43"/>
      <c r="D31" s="44"/>
      <c r="E31" s="43"/>
      <c r="F31" s="44"/>
      <c r="G31" s="44"/>
      <c r="H31" s="43"/>
      <c r="I31" s="43"/>
      <c r="J31" s="45"/>
      <c r="K31" s="32"/>
      <c r="L31" s="32"/>
      <c r="M31" s="32"/>
      <c r="N31" s="32"/>
      <c r="O31" s="32"/>
      <c r="P31" s="32"/>
      <c r="Q31" s="32"/>
      <c r="R31" s="32"/>
      <c r="S31" s="32"/>
      <c r="T31" s="31">
        <v>1</v>
      </c>
      <c r="U31" s="32"/>
      <c r="V31" s="32"/>
      <c r="W31" s="32"/>
      <c r="X31" s="32"/>
      <c r="Y31" s="32"/>
      <c r="Z31" s="32"/>
      <c r="AA31" s="32"/>
      <c r="AB31" s="32"/>
      <c r="AC31" s="32"/>
      <c r="AD31" s="41"/>
      <c r="AF31" s="40"/>
    </row>
    <row r="32" spans="1:32">
      <c r="A32" s="42" t="s">
        <v>135</v>
      </c>
      <c r="B32" s="43" t="s">
        <v>1181</v>
      </c>
      <c r="C32" s="43"/>
      <c r="D32" s="44"/>
      <c r="E32" s="43"/>
      <c r="F32" s="44"/>
      <c r="G32" s="44"/>
      <c r="H32" s="43"/>
      <c r="I32" s="43"/>
      <c r="J32" s="45"/>
      <c r="K32" s="32"/>
      <c r="L32" s="32"/>
      <c r="M32" s="32"/>
      <c r="N32" s="32"/>
      <c r="O32" s="32"/>
      <c r="P32" s="32"/>
      <c r="Q32" s="32"/>
      <c r="R32" s="32"/>
      <c r="S32" s="32"/>
      <c r="T32" s="31">
        <v>1</v>
      </c>
      <c r="U32" s="32"/>
      <c r="V32" s="32"/>
      <c r="W32" s="32"/>
      <c r="X32" s="32"/>
      <c r="Y32" s="32"/>
      <c r="Z32" s="32"/>
      <c r="AA32" s="32"/>
      <c r="AB32" s="32"/>
      <c r="AC32" s="32"/>
      <c r="AD32" s="41"/>
      <c r="AF32" s="40"/>
    </row>
    <row r="33" spans="1:32" s="40" customFormat="1">
      <c r="A33" s="42" t="s">
        <v>136</v>
      </c>
      <c r="B33" s="43" t="s">
        <v>1181</v>
      </c>
      <c r="C33" s="43"/>
      <c r="D33" s="44"/>
      <c r="E33" s="43"/>
      <c r="F33" s="44"/>
      <c r="G33" s="44"/>
      <c r="H33" s="43" t="s">
        <v>456</v>
      </c>
      <c r="I33" s="47"/>
      <c r="J33" s="48"/>
      <c r="K33" s="47"/>
      <c r="L33" s="47"/>
      <c r="M33" s="47"/>
      <c r="N33" s="47"/>
      <c r="O33" s="47"/>
      <c r="P33" s="47"/>
      <c r="Q33" s="47"/>
      <c r="R33" s="47"/>
      <c r="S33" s="47"/>
      <c r="T33" s="47">
        <v>1</v>
      </c>
      <c r="U33" s="47"/>
      <c r="V33" s="47"/>
      <c r="W33" s="47"/>
      <c r="X33" s="47"/>
      <c r="Y33" s="47"/>
      <c r="Z33" s="47"/>
      <c r="AA33" s="47"/>
      <c r="AB33" s="47"/>
      <c r="AC33" s="47"/>
      <c r="AD33" s="48"/>
    </row>
    <row r="34" spans="1:32">
      <c r="A34" s="42" t="s">
        <v>173</v>
      </c>
      <c r="B34" s="43" t="s">
        <v>1181</v>
      </c>
      <c r="C34" s="43"/>
      <c r="D34" s="44"/>
      <c r="E34" s="43"/>
      <c r="F34" s="44"/>
      <c r="G34" s="44"/>
      <c r="H34" s="43" t="s">
        <v>456</v>
      </c>
      <c r="I34" s="47"/>
      <c r="J34" s="48"/>
      <c r="K34" s="47"/>
      <c r="L34" s="47"/>
      <c r="M34" s="47"/>
      <c r="N34" s="47"/>
      <c r="O34" s="47"/>
      <c r="P34" s="47"/>
      <c r="Q34" s="47"/>
      <c r="R34" s="47"/>
      <c r="S34" s="47"/>
      <c r="T34" s="47">
        <v>1</v>
      </c>
      <c r="U34" s="47"/>
      <c r="V34" s="47"/>
      <c r="W34" s="47"/>
      <c r="X34" s="47"/>
      <c r="Y34" s="47"/>
      <c r="Z34" s="47"/>
      <c r="AA34" s="47"/>
      <c r="AB34" s="47"/>
      <c r="AC34" s="47"/>
      <c r="AD34" s="48"/>
      <c r="AF34" s="40"/>
    </row>
    <row r="35" spans="1:32">
      <c r="A35" s="42" t="s">
        <v>194</v>
      </c>
      <c r="B35" s="43" t="s">
        <v>1181</v>
      </c>
      <c r="C35" s="43"/>
      <c r="D35" s="44"/>
      <c r="E35" s="43"/>
      <c r="F35" s="44"/>
      <c r="G35" s="44"/>
      <c r="H35" s="43"/>
      <c r="I35" s="43"/>
      <c r="J35" s="45"/>
      <c r="K35" s="32"/>
      <c r="L35" s="32"/>
      <c r="M35" s="32"/>
      <c r="N35" s="32"/>
      <c r="O35" s="32"/>
      <c r="P35" s="32"/>
      <c r="Q35" s="32"/>
      <c r="R35" s="32"/>
      <c r="S35" s="32"/>
      <c r="T35" s="31">
        <v>1</v>
      </c>
      <c r="U35" s="32"/>
      <c r="V35" s="32"/>
      <c r="W35" s="32"/>
      <c r="X35" s="32"/>
      <c r="Y35" s="32"/>
      <c r="Z35" s="32"/>
      <c r="AA35" s="32"/>
      <c r="AB35" s="32"/>
      <c r="AC35" s="32"/>
      <c r="AD35" s="41"/>
      <c r="AF35" s="40"/>
    </row>
    <row r="36" spans="1:32">
      <c r="A36" s="42" t="s">
        <v>96</v>
      </c>
      <c r="B36" s="43" t="s">
        <v>1181</v>
      </c>
      <c r="C36" s="43"/>
      <c r="D36" s="44"/>
      <c r="E36" s="43"/>
      <c r="F36" s="44"/>
      <c r="G36" s="44"/>
      <c r="H36" s="43"/>
      <c r="I36" s="43"/>
      <c r="J36" s="45"/>
      <c r="K36" s="32"/>
      <c r="L36" s="32"/>
      <c r="M36" s="32"/>
      <c r="N36" s="32"/>
      <c r="O36" s="32"/>
      <c r="P36" s="32"/>
      <c r="Q36" s="32"/>
      <c r="R36" s="32"/>
      <c r="S36" s="32"/>
      <c r="T36" s="31">
        <v>1</v>
      </c>
      <c r="U36" s="32"/>
      <c r="V36" s="32"/>
      <c r="W36" s="32"/>
      <c r="X36" s="32"/>
      <c r="Y36" s="32"/>
      <c r="Z36" s="32"/>
      <c r="AA36" s="32"/>
      <c r="AB36" s="32"/>
      <c r="AC36" s="32"/>
      <c r="AD36" s="41"/>
      <c r="AF36" s="40"/>
    </row>
    <row r="37" spans="1:32">
      <c r="A37" s="42" t="s">
        <v>180</v>
      </c>
      <c r="B37" s="43" t="s">
        <v>1181</v>
      </c>
      <c r="C37" s="43"/>
      <c r="D37" s="44"/>
      <c r="E37" s="43"/>
      <c r="F37" s="44"/>
      <c r="G37" s="44"/>
      <c r="H37" s="43"/>
      <c r="I37" s="43"/>
      <c r="J37" s="45"/>
      <c r="K37" s="32"/>
      <c r="L37" s="32"/>
      <c r="M37" s="32"/>
      <c r="N37" s="32"/>
      <c r="O37" s="32"/>
      <c r="P37" s="32"/>
      <c r="Q37" s="32"/>
      <c r="R37" s="32"/>
      <c r="S37" s="32"/>
      <c r="T37" s="31">
        <v>1</v>
      </c>
      <c r="U37" s="32"/>
      <c r="V37" s="32"/>
      <c r="W37" s="32"/>
      <c r="X37" s="32"/>
      <c r="Y37" s="32"/>
      <c r="Z37" s="32"/>
      <c r="AA37" s="32"/>
      <c r="AB37" s="32"/>
      <c r="AC37" s="32"/>
      <c r="AD37" s="41"/>
      <c r="AF37" s="40"/>
    </row>
    <row r="38" spans="1:32">
      <c r="A38" s="42" t="s">
        <v>142</v>
      </c>
      <c r="B38" s="43" t="s">
        <v>1181</v>
      </c>
      <c r="C38" s="43"/>
      <c r="D38" s="44"/>
      <c r="E38" s="43"/>
      <c r="F38" s="44"/>
      <c r="G38" s="44"/>
      <c r="H38" s="43"/>
      <c r="I38" s="43"/>
      <c r="J38" s="45"/>
      <c r="K38" s="32"/>
      <c r="L38" s="32"/>
      <c r="M38" s="32"/>
      <c r="N38" s="32"/>
      <c r="O38" s="32"/>
      <c r="P38" s="32"/>
      <c r="Q38" s="32"/>
      <c r="R38" s="32"/>
      <c r="S38" s="32"/>
      <c r="T38" s="31">
        <v>1</v>
      </c>
      <c r="U38" s="32"/>
      <c r="V38" s="32"/>
      <c r="W38" s="32"/>
      <c r="X38" s="32"/>
      <c r="Y38" s="32"/>
      <c r="Z38" s="32"/>
      <c r="AA38" s="32"/>
      <c r="AB38" s="32"/>
      <c r="AC38" s="32"/>
      <c r="AD38" s="41"/>
      <c r="AF38" s="40"/>
    </row>
    <row r="39" spans="1:32">
      <c r="A39" s="42" t="s">
        <v>248</v>
      </c>
      <c r="B39" s="43" t="s">
        <v>1181</v>
      </c>
      <c r="C39" s="43"/>
      <c r="D39" s="44">
        <v>1</v>
      </c>
      <c r="E39" s="43" t="s">
        <v>423</v>
      </c>
      <c r="F39" s="44">
        <v>2012</v>
      </c>
      <c r="G39" s="44"/>
      <c r="H39" s="43" t="s">
        <v>437</v>
      </c>
      <c r="I39" s="49">
        <v>1</v>
      </c>
      <c r="J39" s="50"/>
      <c r="K39" s="49"/>
      <c r="L39" s="49"/>
      <c r="M39" s="49"/>
      <c r="N39" s="49"/>
      <c r="O39" s="49"/>
      <c r="P39" s="49"/>
      <c r="Q39" s="49"/>
      <c r="R39" s="49"/>
      <c r="S39" s="49"/>
      <c r="T39" s="49">
        <v>1</v>
      </c>
      <c r="U39" s="49"/>
      <c r="V39" s="49"/>
      <c r="W39" s="49"/>
      <c r="X39" s="49"/>
      <c r="Y39" s="49"/>
      <c r="Z39" s="49"/>
      <c r="AA39" s="49"/>
      <c r="AB39" s="49"/>
      <c r="AC39" s="49"/>
      <c r="AD39" s="50"/>
      <c r="AF39" s="40"/>
    </row>
    <row r="40" spans="1:32">
      <c r="A40" s="42" t="s">
        <v>183</v>
      </c>
      <c r="B40" s="43" t="s">
        <v>1181</v>
      </c>
      <c r="C40" s="43"/>
      <c r="D40" s="44"/>
      <c r="E40" s="43"/>
      <c r="F40" s="44"/>
      <c r="G40" s="44"/>
      <c r="H40" s="43"/>
      <c r="I40" s="43"/>
      <c r="J40" s="45"/>
      <c r="K40" s="32"/>
      <c r="L40" s="32"/>
      <c r="M40" s="32"/>
      <c r="N40" s="32"/>
      <c r="O40" s="32"/>
      <c r="P40" s="32"/>
      <c r="Q40" s="32"/>
      <c r="R40" s="32"/>
      <c r="S40" s="32"/>
      <c r="T40" s="31">
        <v>1</v>
      </c>
      <c r="U40" s="32"/>
      <c r="V40" s="32"/>
      <c r="W40" s="32"/>
      <c r="X40" s="32"/>
      <c r="Y40" s="32"/>
      <c r="Z40" s="32"/>
      <c r="AA40" s="32"/>
      <c r="AB40" s="32"/>
      <c r="AC40" s="32"/>
      <c r="AD40" s="41"/>
      <c r="AF40" s="40"/>
    </row>
    <row r="41" spans="1:32">
      <c r="A41" s="42" t="s">
        <v>198</v>
      </c>
      <c r="B41" s="43" t="s">
        <v>1181</v>
      </c>
      <c r="C41" s="43"/>
      <c r="D41" s="44"/>
      <c r="E41" s="43"/>
      <c r="F41" s="44"/>
      <c r="G41" s="44"/>
      <c r="H41" s="43"/>
      <c r="I41" s="43"/>
      <c r="J41" s="45"/>
      <c r="K41" s="32"/>
      <c r="L41" s="32"/>
      <c r="M41" s="32"/>
      <c r="N41" s="32"/>
      <c r="O41" s="32"/>
      <c r="P41" s="32"/>
      <c r="Q41" s="32"/>
      <c r="R41" s="32"/>
      <c r="S41" s="32"/>
      <c r="T41" s="31">
        <v>1</v>
      </c>
      <c r="U41" s="32"/>
      <c r="V41" s="32"/>
      <c r="W41" s="32"/>
      <c r="X41" s="32"/>
      <c r="Y41" s="32"/>
      <c r="Z41" s="32"/>
      <c r="AA41" s="32"/>
      <c r="AB41" s="32"/>
      <c r="AC41" s="32"/>
      <c r="AD41" s="41"/>
      <c r="AF41" s="40"/>
    </row>
    <row r="42" spans="1:32">
      <c r="A42" s="42" t="s">
        <v>174</v>
      </c>
      <c r="B42" s="43" t="s">
        <v>1181</v>
      </c>
      <c r="C42" s="43"/>
      <c r="D42" s="44"/>
      <c r="E42" s="43"/>
      <c r="F42" s="44"/>
      <c r="G42" s="44"/>
      <c r="H42" s="43"/>
      <c r="I42" s="43"/>
      <c r="J42" s="45"/>
      <c r="K42" s="32"/>
      <c r="L42" s="32"/>
      <c r="M42" s="32"/>
      <c r="N42" s="32"/>
      <c r="O42" s="32"/>
      <c r="P42" s="32"/>
      <c r="Q42" s="32"/>
      <c r="R42" s="32"/>
      <c r="S42" s="32"/>
      <c r="T42" s="31">
        <v>1</v>
      </c>
      <c r="U42" s="32"/>
      <c r="V42" s="32"/>
      <c r="W42" s="32"/>
      <c r="X42" s="32"/>
      <c r="Y42" s="32"/>
      <c r="Z42" s="32"/>
      <c r="AA42" s="32"/>
      <c r="AB42" s="32"/>
      <c r="AC42" s="32"/>
      <c r="AD42" s="41"/>
      <c r="AF42" s="40"/>
    </row>
    <row r="43" spans="1:32">
      <c r="A43" s="42" t="s">
        <v>409</v>
      </c>
      <c r="B43" s="43" t="s">
        <v>1136</v>
      </c>
      <c r="C43" s="43"/>
      <c r="D43" s="44"/>
      <c r="E43" s="43"/>
      <c r="F43" s="44"/>
      <c r="G43" s="44" t="str">
        <f>VLOOKUP(A43,'4. 26th Round Awards'!B:B,1,FALSE)</f>
        <v>28/24</v>
      </c>
      <c r="H43" s="43"/>
      <c r="I43" s="43"/>
      <c r="J43" s="45"/>
      <c r="K43" s="32">
        <v>1</v>
      </c>
      <c r="L43" s="32"/>
      <c r="M43" s="32"/>
      <c r="N43" s="32"/>
      <c r="O43" s="32"/>
      <c r="P43" s="32"/>
      <c r="Q43" s="32"/>
      <c r="R43" s="32"/>
      <c r="S43" s="32"/>
      <c r="T43" s="32"/>
      <c r="U43" s="32"/>
      <c r="V43" s="32"/>
      <c r="W43" s="32"/>
      <c r="X43" s="32"/>
      <c r="Y43" s="32"/>
      <c r="Z43" s="32"/>
      <c r="AA43" s="32"/>
      <c r="AB43" s="32"/>
      <c r="AC43" s="32"/>
      <c r="AD43" s="41"/>
      <c r="AF43" s="40"/>
    </row>
    <row r="44" spans="1:32">
      <c r="A44" s="42" t="s">
        <v>410</v>
      </c>
      <c r="B44" s="43" t="s">
        <v>1136</v>
      </c>
      <c r="C44" s="43"/>
      <c r="D44" s="44"/>
      <c r="E44" s="43"/>
      <c r="F44" s="44"/>
      <c r="G44" s="44" t="str">
        <f>VLOOKUP(A44,'4. 26th Round Awards'!B:B,1,FALSE)</f>
        <v>28/25</v>
      </c>
      <c r="H44" s="43"/>
      <c r="I44" s="43"/>
      <c r="J44" s="45"/>
      <c r="K44" s="32">
        <v>1</v>
      </c>
      <c r="L44" s="32"/>
      <c r="M44" s="32"/>
      <c r="N44" s="32"/>
      <c r="O44" s="32"/>
      <c r="P44" s="32"/>
      <c r="Q44" s="32"/>
      <c r="R44" s="32"/>
      <c r="S44" s="32"/>
      <c r="T44" s="32"/>
      <c r="U44" s="32"/>
      <c r="V44" s="32"/>
      <c r="W44" s="32"/>
      <c r="X44" s="32"/>
      <c r="Y44" s="32"/>
      <c r="Z44" s="32"/>
      <c r="AA44" s="32"/>
      <c r="AB44" s="32"/>
      <c r="AC44" s="32"/>
      <c r="AD44" s="41"/>
      <c r="AF44" s="40"/>
    </row>
    <row r="45" spans="1:32">
      <c r="A45" s="42" t="s">
        <v>412</v>
      </c>
      <c r="B45" s="43" t="s">
        <v>1136</v>
      </c>
      <c r="C45" s="43"/>
      <c r="D45" s="44"/>
      <c r="E45" s="43"/>
      <c r="F45" s="44"/>
      <c r="G45" s="44" t="str">
        <f>VLOOKUP(A45,'4. 26th Round Awards'!B:B,1,FALSE)</f>
        <v>28/30a</v>
      </c>
      <c r="H45" s="43"/>
      <c r="I45" s="43"/>
      <c r="J45" s="45"/>
      <c r="K45" s="32">
        <v>1</v>
      </c>
      <c r="L45" s="32"/>
      <c r="M45" s="32"/>
      <c r="N45" s="32"/>
      <c r="O45" s="32"/>
      <c r="P45" s="32"/>
      <c r="Q45" s="32"/>
      <c r="R45" s="32"/>
      <c r="S45" s="32"/>
      <c r="T45" s="32"/>
      <c r="U45" s="32"/>
      <c r="V45" s="32"/>
      <c r="W45" s="32"/>
      <c r="X45" s="32"/>
      <c r="Y45" s="32"/>
      <c r="Z45" s="32"/>
      <c r="AA45" s="32"/>
      <c r="AB45" s="32"/>
      <c r="AC45" s="32"/>
      <c r="AD45" s="41"/>
      <c r="AF45" s="40"/>
    </row>
    <row r="46" spans="1:32">
      <c r="A46" s="42" t="s">
        <v>354</v>
      </c>
      <c r="B46" s="43" t="s">
        <v>1136</v>
      </c>
      <c r="C46" s="43"/>
      <c r="D46" s="44"/>
      <c r="E46" s="43"/>
      <c r="F46" s="44"/>
      <c r="G46" s="44" t="str">
        <f>VLOOKUP(A46,'4. 26th Round Awards'!B:B,1,FALSE)</f>
        <v>29/15b</v>
      </c>
      <c r="H46" s="43"/>
      <c r="I46" s="43"/>
      <c r="J46" s="45"/>
      <c r="K46" s="32">
        <v>1</v>
      </c>
      <c r="L46" s="32"/>
      <c r="M46" s="32"/>
      <c r="N46" s="32"/>
      <c r="O46" s="32"/>
      <c r="P46" s="32"/>
      <c r="Q46" s="32"/>
      <c r="R46" s="32"/>
      <c r="S46" s="32"/>
      <c r="T46" s="32"/>
      <c r="U46" s="32"/>
      <c r="V46" s="32"/>
      <c r="W46" s="32"/>
      <c r="X46" s="32"/>
      <c r="Y46" s="32"/>
      <c r="Z46" s="32"/>
      <c r="AA46" s="32"/>
      <c r="AB46" s="32"/>
      <c r="AC46" s="32"/>
      <c r="AD46" s="41"/>
      <c r="AF46" s="40"/>
    </row>
    <row r="47" spans="1:32">
      <c r="A47" s="42" t="s">
        <v>408</v>
      </c>
      <c r="B47" s="43" t="s">
        <v>1136</v>
      </c>
      <c r="C47" s="43"/>
      <c r="D47" s="44"/>
      <c r="E47" s="43"/>
      <c r="F47" s="44"/>
      <c r="G47" s="44" t="str">
        <f>VLOOKUP(A47,'4. 26th Round Awards'!B:B,1,FALSE)</f>
        <v>29/20a</v>
      </c>
      <c r="H47" s="43"/>
      <c r="I47" s="43"/>
      <c r="J47" s="45"/>
      <c r="K47" s="32">
        <v>1</v>
      </c>
      <c r="L47" s="32"/>
      <c r="M47" s="32"/>
      <c r="N47" s="32"/>
      <c r="O47" s="32"/>
      <c r="P47" s="32"/>
      <c r="Q47" s="32"/>
      <c r="R47" s="32"/>
      <c r="S47" s="32"/>
      <c r="T47" s="32"/>
      <c r="U47" s="32"/>
      <c r="V47" s="32"/>
      <c r="W47" s="32"/>
      <c r="X47" s="32"/>
      <c r="Y47" s="32"/>
      <c r="Z47" s="32"/>
      <c r="AA47" s="32"/>
      <c r="AB47" s="32"/>
      <c r="AC47" s="32"/>
      <c r="AD47" s="41"/>
      <c r="AF47" s="40"/>
    </row>
    <row r="48" spans="1:32">
      <c r="A48" s="42" t="s">
        <v>355</v>
      </c>
      <c r="B48" s="43" t="s">
        <v>1136</v>
      </c>
      <c r="C48" s="43"/>
      <c r="D48" s="44"/>
      <c r="E48" s="43"/>
      <c r="F48" s="44"/>
      <c r="G48" s="44" t="str">
        <f>VLOOKUP(A48,'4. 26th Round Awards'!B:B,1,FALSE)</f>
        <v>29/20b</v>
      </c>
      <c r="H48" s="43"/>
      <c r="I48" s="43"/>
      <c r="J48" s="45"/>
      <c r="K48" s="32">
        <v>1</v>
      </c>
      <c r="L48" s="32"/>
      <c r="M48" s="32"/>
      <c r="N48" s="32"/>
      <c r="O48" s="32"/>
      <c r="P48" s="32"/>
      <c r="Q48" s="32"/>
      <c r="R48" s="32"/>
      <c r="S48" s="32"/>
      <c r="T48" s="32"/>
      <c r="U48" s="32"/>
      <c r="V48" s="32"/>
      <c r="W48" s="32"/>
      <c r="X48" s="32"/>
      <c r="Y48" s="32"/>
      <c r="Z48" s="32"/>
      <c r="AA48" s="32"/>
      <c r="AB48" s="32"/>
      <c r="AC48" s="32"/>
      <c r="AD48" s="41"/>
      <c r="AF48" s="40"/>
    </row>
    <row r="49" spans="1:32">
      <c r="A49" s="42" t="s">
        <v>411</v>
      </c>
      <c r="B49" s="43" t="s">
        <v>1136</v>
      </c>
      <c r="C49" s="43"/>
      <c r="D49" s="44"/>
      <c r="E49" s="43"/>
      <c r="F49" s="44"/>
      <c r="G49" s="44" t="str">
        <f>VLOOKUP(A49,'4. 26th Round Awards'!B:B,1,FALSE)</f>
        <v>29/21</v>
      </c>
      <c r="H49" s="43"/>
      <c r="I49" s="43"/>
      <c r="J49" s="45"/>
      <c r="K49" s="32">
        <v>1</v>
      </c>
      <c r="L49" s="32"/>
      <c r="M49" s="32"/>
      <c r="N49" s="32"/>
      <c r="O49" s="32"/>
      <c r="P49" s="32"/>
      <c r="Q49" s="32"/>
      <c r="R49" s="32"/>
      <c r="S49" s="32"/>
      <c r="T49" s="32"/>
      <c r="U49" s="32"/>
      <c r="V49" s="32"/>
      <c r="W49" s="32"/>
      <c r="X49" s="32"/>
      <c r="Y49" s="32"/>
      <c r="Z49" s="32"/>
      <c r="AA49" s="32"/>
      <c r="AB49" s="32"/>
      <c r="AC49" s="32"/>
      <c r="AD49" s="41"/>
      <c r="AF49" s="40"/>
    </row>
    <row r="50" spans="1:32">
      <c r="A50" s="42" t="s">
        <v>413</v>
      </c>
      <c r="B50" s="43" t="s">
        <v>1136</v>
      </c>
      <c r="C50" s="43"/>
      <c r="D50" s="44"/>
      <c r="E50" s="43"/>
      <c r="F50" s="44"/>
      <c r="G50" s="44" t="str">
        <f>VLOOKUP(A50,'4. 26th Round Awards'!B:B,1,FALSE)</f>
        <v>29/26a</v>
      </c>
      <c r="H50" s="43"/>
      <c r="I50" s="43"/>
      <c r="J50" s="45"/>
      <c r="K50" s="32">
        <v>1</v>
      </c>
      <c r="L50" s="32"/>
      <c r="M50" s="32"/>
      <c r="N50" s="32"/>
      <c r="O50" s="32"/>
      <c r="P50" s="32"/>
      <c r="Q50" s="32"/>
      <c r="R50" s="32"/>
      <c r="S50" s="32"/>
      <c r="T50" s="32"/>
      <c r="U50" s="32"/>
      <c r="V50" s="32"/>
      <c r="W50" s="32"/>
      <c r="X50" s="32"/>
      <c r="Y50" s="32"/>
      <c r="Z50" s="32"/>
      <c r="AA50" s="32"/>
      <c r="AB50" s="32"/>
      <c r="AC50" s="32"/>
      <c r="AD50" s="41"/>
      <c r="AF50" s="40"/>
    </row>
    <row r="51" spans="1:32">
      <c r="A51" s="42" t="s">
        <v>389</v>
      </c>
      <c r="B51" s="43" t="s">
        <v>1136</v>
      </c>
      <c r="C51" s="43"/>
      <c r="D51" s="44"/>
      <c r="E51" s="43"/>
      <c r="F51" s="44"/>
      <c r="G51" s="44" t="str">
        <f>VLOOKUP(A51,'4. 26th Round Awards'!B:B,1,FALSE)</f>
        <v>30/17c</v>
      </c>
      <c r="H51" s="43"/>
      <c r="I51" s="43"/>
      <c r="J51" s="45"/>
      <c r="K51" s="32">
        <v>1</v>
      </c>
      <c r="L51" s="32"/>
      <c r="M51" s="32"/>
      <c r="N51" s="32"/>
      <c r="O51" s="32"/>
      <c r="P51" s="32"/>
      <c r="Q51" s="32"/>
      <c r="R51" s="32"/>
      <c r="S51" s="32"/>
      <c r="T51" s="32"/>
      <c r="U51" s="32"/>
      <c r="V51" s="32"/>
      <c r="W51" s="32"/>
      <c r="X51" s="32"/>
      <c r="Y51" s="32"/>
      <c r="Z51" s="32"/>
      <c r="AA51" s="32"/>
      <c r="AB51" s="32"/>
      <c r="AC51" s="32"/>
      <c r="AD51" s="41"/>
      <c r="AF51" s="40"/>
    </row>
    <row r="52" spans="1:32">
      <c r="A52" s="42" t="s">
        <v>390</v>
      </c>
      <c r="B52" s="43" t="s">
        <v>1136</v>
      </c>
      <c r="C52" s="43"/>
      <c r="D52" s="44"/>
      <c r="E52" s="43"/>
      <c r="F52" s="44"/>
      <c r="G52" s="44" t="str">
        <f>VLOOKUP(A52,'4. 26th Round Awards'!B:B,1,FALSE)</f>
        <v>30/17d</v>
      </c>
      <c r="H52" s="43"/>
      <c r="I52" s="43"/>
      <c r="J52" s="45"/>
      <c r="K52" s="32">
        <v>1</v>
      </c>
      <c r="L52" s="32"/>
      <c r="M52" s="32"/>
      <c r="N52" s="32"/>
      <c r="O52" s="32"/>
      <c r="P52" s="32"/>
      <c r="Q52" s="32"/>
      <c r="R52" s="32"/>
      <c r="S52" s="32"/>
      <c r="T52" s="32"/>
      <c r="U52" s="32"/>
      <c r="V52" s="32"/>
      <c r="W52" s="32"/>
      <c r="X52" s="32"/>
      <c r="Y52" s="32"/>
      <c r="Z52" s="32"/>
      <c r="AA52" s="32"/>
      <c r="AB52" s="32"/>
      <c r="AC52" s="32"/>
      <c r="AD52" s="41"/>
      <c r="AF52" s="40"/>
    </row>
    <row r="53" spans="1:32">
      <c r="A53" s="42" t="s">
        <v>378</v>
      </c>
      <c r="B53" s="43" t="s">
        <v>1136</v>
      </c>
      <c r="C53" s="43"/>
      <c r="D53" s="44"/>
      <c r="E53" s="43"/>
      <c r="F53" s="44"/>
      <c r="G53" s="44" t="str">
        <f>VLOOKUP(A53,'4. 26th Round Awards'!B:B,1,FALSE)</f>
        <v>30/22</v>
      </c>
      <c r="H53" s="43"/>
      <c r="I53" s="43"/>
      <c r="J53" s="45"/>
      <c r="K53" s="32">
        <v>1</v>
      </c>
      <c r="L53" s="32"/>
      <c r="M53" s="32"/>
      <c r="N53" s="32"/>
      <c r="O53" s="32"/>
      <c r="P53" s="32"/>
      <c r="Q53" s="32"/>
      <c r="R53" s="32"/>
      <c r="S53" s="32"/>
      <c r="T53" s="32"/>
      <c r="U53" s="32"/>
      <c r="V53" s="32"/>
      <c r="W53" s="32"/>
      <c r="X53" s="32"/>
      <c r="Y53" s="32"/>
      <c r="Z53" s="32"/>
      <c r="AA53" s="32"/>
      <c r="AB53" s="32"/>
      <c r="AC53" s="32"/>
      <c r="AD53" s="41"/>
      <c r="AF53" s="40"/>
    </row>
    <row r="54" spans="1:32">
      <c r="A54" s="42" t="s">
        <v>388</v>
      </c>
      <c r="B54" s="43" t="s">
        <v>1136</v>
      </c>
      <c r="C54" s="43"/>
      <c r="D54" s="44"/>
      <c r="E54" s="43"/>
      <c r="F54" s="44"/>
      <c r="G54" s="44" t="str">
        <f>VLOOKUP(A54,'4. 26th Round Awards'!B:B,1,FALSE)</f>
        <v>30/23</v>
      </c>
      <c r="H54" s="43"/>
      <c r="I54" s="43"/>
      <c r="J54" s="45"/>
      <c r="K54" s="32">
        <v>1</v>
      </c>
      <c r="L54" s="32"/>
      <c r="M54" s="32"/>
      <c r="N54" s="32"/>
      <c r="O54" s="32"/>
      <c r="P54" s="32"/>
      <c r="Q54" s="32"/>
      <c r="R54" s="32"/>
      <c r="S54" s="32"/>
      <c r="T54" s="32"/>
      <c r="U54" s="32"/>
      <c r="V54" s="32"/>
      <c r="W54" s="32"/>
      <c r="X54" s="32"/>
      <c r="Y54" s="32"/>
      <c r="Z54" s="32"/>
      <c r="AA54" s="32"/>
      <c r="AB54" s="32"/>
      <c r="AC54" s="32"/>
      <c r="AD54" s="41"/>
      <c r="AF54" s="40"/>
    </row>
    <row r="55" spans="1:32">
      <c r="A55" s="42" t="s">
        <v>391</v>
      </c>
      <c r="B55" s="43" t="s">
        <v>1136</v>
      </c>
      <c r="C55" s="43"/>
      <c r="D55" s="44"/>
      <c r="E55" s="43"/>
      <c r="F55" s="44"/>
      <c r="G55" s="44" t="str">
        <f>VLOOKUP(A55,'4. 26th Round Awards'!B:B,1,FALSE)</f>
        <v>30/24a</v>
      </c>
      <c r="H55" s="43"/>
      <c r="I55" s="43"/>
      <c r="J55" s="45"/>
      <c r="K55" s="32">
        <v>1</v>
      </c>
      <c r="L55" s="32"/>
      <c r="M55" s="32"/>
      <c r="N55" s="32"/>
      <c r="O55" s="32"/>
      <c r="P55" s="32"/>
      <c r="Q55" s="32"/>
      <c r="R55" s="32"/>
      <c r="S55" s="32"/>
      <c r="T55" s="32"/>
      <c r="U55" s="32"/>
      <c r="V55" s="32"/>
      <c r="W55" s="32"/>
      <c r="X55" s="32"/>
      <c r="Y55" s="32"/>
      <c r="Z55" s="32"/>
      <c r="AA55" s="32"/>
      <c r="AB55" s="32"/>
      <c r="AC55" s="32"/>
      <c r="AD55" s="41"/>
      <c r="AF55" s="40"/>
    </row>
    <row r="56" spans="1:32">
      <c r="A56" s="42" t="s">
        <v>405</v>
      </c>
      <c r="B56" s="43" t="s">
        <v>1136</v>
      </c>
      <c r="C56" s="43"/>
      <c r="D56" s="44"/>
      <c r="E56" s="43"/>
      <c r="F56" s="44"/>
      <c r="G56" s="44" t="str">
        <f>VLOOKUP(A56,'4. 26th Round Awards'!B:B,1,FALSE)</f>
        <v>30/24b</v>
      </c>
      <c r="H56" s="43"/>
      <c r="I56" s="43"/>
      <c r="J56" s="45"/>
      <c r="K56" s="32">
        <v>1</v>
      </c>
      <c r="L56" s="32"/>
      <c r="M56" s="32"/>
      <c r="N56" s="32"/>
      <c r="O56" s="32"/>
      <c r="P56" s="32"/>
      <c r="Q56" s="32"/>
      <c r="R56" s="32"/>
      <c r="S56" s="32"/>
      <c r="T56" s="32"/>
      <c r="U56" s="32"/>
      <c r="V56" s="32"/>
      <c r="W56" s="32"/>
      <c r="X56" s="32"/>
      <c r="Y56" s="32"/>
      <c r="Z56" s="32"/>
      <c r="AA56" s="32"/>
      <c r="AB56" s="32"/>
      <c r="AC56" s="32"/>
      <c r="AD56" s="41"/>
      <c r="AF56" s="40"/>
    </row>
    <row r="57" spans="1:32">
      <c r="A57" s="42" t="s">
        <v>407</v>
      </c>
      <c r="B57" s="43" t="s">
        <v>1136</v>
      </c>
      <c r="C57" s="43"/>
      <c r="D57" s="44"/>
      <c r="E57" s="43"/>
      <c r="F57" s="44"/>
      <c r="G57" s="44" t="str">
        <f>VLOOKUP(A57,'4. 26th Round Awards'!B:B,1,FALSE)</f>
        <v>30/24c</v>
      </c>
      <c r="H57" s="43"/>
      <c r="I57" s="43"/>
      <c r="J57" s="45"/>
      <c r="K57" s="32">
        <v>1</v>
      </c>
      <c r="L57" s="32"/>
      <c r="M57" s="32"/>
      <c r="N57" s="32"/>
      <c r="O57" s="32"/>
      <c r="P57" s="32"/>
      <c r="Q57" s="32"/>
      <c r="R57" s="32"/>
      <c r="S57" s="32"/>
      <c r="T57" s="32"/>
      <c r="U57" s="32"/>
      <c r="V57" s="32"/>
      <c r="W57" s="32"/>
      <c r="X57" s="32"/>
      <c r="Y57" s="32"/>
      <c r="Z57" s="32"/>
      <c r="AA57" s="32"/>
      <c r="AB57" s="32"/>
      <c r="AC57" s="32"/>
      <c r="AD57" s="41"/>
      <c r="AF57" s="40"/>
    </row>
    <row r="58" spans="1:32">
      <c r="A58" s="42" t="s">
        <v>359</v>
      </c>
      <c r="B58" s="43" t="s">
        <v>1136</v>
      </c>
      <c r="C58" s="43"/>
      <c r="D58" s="44"/>
      <c r="E58" s="43"/>
      <c r="F58" s="44"/>
      <c r="G58" s="44" t="str">
        <f>VLOOKUP(A58,'4. 26th Round Awards'!B:B,1,FALSE)</f>
        <v>30/25a</v>
      </c>
      <c r="H58" s="43"/>
      <c r="I58" s="43"/>
      <c r="J58" s="45"/>
      <c r="K58" s="32">
        <v>1</v>
      </c>
      <c r="L58" s="32"/>
      <c r="M58" s="32"/>
      <c r="N58" s="32"/>
      <c r="O58" s="32"/>
      <c r="P58" s="32"/>
      <c r="Q58" s="32"/>
      <c r="R58" s="32"/>
      <c r="S58" s="32"/>
      <c r="T58" s="32"/>
      <c r="U58" s="32"/>
      <c r="V58" s="32"/>
      <c r="W58" s="32"/>
      <c r="X58" s="32"/>
      <c r="Y58" s="32"/>
      <c r="Z58" s="32"/>
      <c r="AA58" s="32"/>
      <c r="AB58" s="32"/>
      <c r="AC58" s="32"/>
      <c r="AD58" s="41"/>
      <c r="AF58" s="40"/>
    </row>
    <row r="59" spans="1:32">
      <c r="A59" s="42" t="s">
        <v>406</v>
      </c>
      <c r="B59" s="43" t="s">
        <v>1136</v>
      </c>
      <c r="C59" s="43"/>
      <c r="D59" s="44"/>
      <c r="E59" s="43"/>
      <c r="F59" s="44"/>
      <c r="G59" s="44" t="str">
        <f>VLOOKUP(A59,'4. 26th Round Awards'!B:B,1,FALSE)</f>
        <v>30/25c</v>
      </c>
      <c r="H59" s="43"/>
      <c r="I59" s="43"/>
      <c r="J59" s="45"/>
      <c r="K59" s="32">
        <v>1</v>
      </c>
      <c r="L59" s="32"/>
      <c r="M59" s="32"/>
      <c r="N59" s="32"/>
      <c r="O59" s="32"/>
      <c r="P59" s="32"/>
      <c r="Q59" s="32"/>
      <c r="R59" s="32"/>
      <c r="S59" s="32"/>
      <c r="T59" s="32"/>
      <c r="U59" s="32"/>
      <c r="V59" s="32"/>
      <c r="W59" s="32"/>
      <c r="X59" s="32"/>
      <c r="Y59" s="32"/>
      <c r="Z59" s="32"/>
      <c r="AA59" s="32"/>
      <c r="AB59" s="32"/>
      <c r="AC59" s="32"/>
      <c r="AD59" s="41"/>
      <c r="AF59" s="40"/>
    </row>
    <row r="60" spans="1:32">
      <c r="A60" s="42" t="s">
        <v>369</v>
      </c>
      <c r="B60" s="43" t="s">
        <v>1136</v>
      </c>
      <c r="C60" s="43"/>
      <c r="D60" s="44"/>
      <c r="E60" s="43"/>
      <c r="F60" s="44"/>
      <c r="G60" s="44" t="str">
        <f>VLOOKUP(A60,'4. 26th Round Awards'!B:B,1,FALSE)</f>
        <v>36/20</v>
      </c>
      <c r="H60" s="43"/>
      <c r="I60" s="43"/>
      <c r="J60" s="45"/>
      <c r="K60" s="32">
        <v>1</v>
      </c>
      <c r="L60" s="32"/>
      <c r="M60" s="32"/>
      <c r="N60" s="32"/>
      <c r="O60" s="32"/>
      <c r="P60" s="32"/>
      <c r="Q60" s="32"/>
      <c r="R60" s="32"/>
      <c r="S60" s="32"/>
      <c r="T60" s="32"/>
      <c r="U60" s="32"/>
      <c r="V60" s="32"/>
      <c r="W60" s="32"/>
      <c r="X60" s="32"/>
      <c r="Y60" s="32"/>
      <c r="Z60" s="32"/>
      <c r="AA60" s="32"/>
      <c r="AB60" s="32"/>
      <c r="AC60" s="32"/>
      <c r="AD60" s="41"/>
      <c r="AF60" s="40"/>
    </row>
    <row r="61" spans="1:32">
      <c r="A61" s="42" t="s">
        <v>363</v>
      </c>
      <c r="B61" s="43" t="s">
        <v>1136</v>
      </c>
      <c r="C61" s="43"/>
      <c r="D61" s="44"/>
      <c r="E61" s="43"/>
      <c r="F61" s="44"/>
      <c r="G61" s="44" t="str">
        <f>VLOOKUP(A61,'4. 26th Round Awards'!B:B,1,FALSE)</f>
        <v>36/23</v>
      </c>
      <c r="H61" s="43"/>
      <c r="I61" s="43"/>
      <c r="J61" s="45"/>
      <c r="K61" s="32">
        <v>1</v>
      </c>
      <c r="L61" s="32"/>
      <c r="M61" s="32"/>
      <c r="N61" s="32"/>
      <c r="O61" s="32"/>
      <c r="P61" s="32"/>
      <c r="Q61" s="32"/>
      <c r="R61" s="32"/>
      <c r="S61" s="32"/>
      <c r="T61" s="32"/>
      <c r="U61" s="32"/>
      <c r="V61" s="32"/>
      <c r="W61" s="32"/>
      <c r="X61" s="32"/>
      <c r="Y61" s="32"/>
      <c r="Z61" s="32"/>
      <c r="AA61" s="32"/>
      <c r="AB61" s="32"/>
      <c r="AC61" s="32"/>
      <c r="AD61" s="41"/>
      <c r="AF61" s="40"/>
    </row>
    <row r="62" spans="1:32">
      <c r="A62" s="42" t="s">
        <v>364</v>
      </c>
      <c r="B62" s="43" t="s">
        <v>1136</v>
      </c>
      <c r="C62" s="43"/>
      <c r="D62" s="44"/>
      <c r="E62" s="43"/>
      <c r="F62" s="44"/>
      <c r="G62" s="44" t="str">
        <f>VLOOKUP(A62,'4. 26th Round Awards'!B:B,1,FALSE)</f>
        <v>36/24</v>
      </c>
      <c r="H62" s="43"/>
      <c r="I62" s="43"/>
      <c r="J62" s="45"/>
      <c r="K62" s="32">
        <v>1</v>
      </c>
      <c r="L62" s="32"/>
      <c r="M62" s="32"/>
      <c r="N62" s="32"/>
      <c r="O62" s="32"/>
      <c r="P62" s="32"/>
      <c r="Q62" s="32"/>
      <c r="R62" s="32"/>
      <c r="S62" s="32"/>
      <c r="T62" s="32"/>
      <c r="U62" s="32"/>
      <c r="V62" s="32"/>
      <c r="W62" s="32"/>
      <c r="X62" s="32"/>
      <c r="Y62" s="32"/>
      <c r="Z62" s="32"/>
      <c r="AA62" s="32"/>
      <c r="AB62" s="32"/>
      <c r="AC62" s="32"/>
      <c r="AD62" s="41"/>
      <c r="AF62" s="40"/>
    </row>
    <row r="63" spans="1:32">
      <c r="A63" s="42" t="s">
        <v>361</v>
      </c>
      <c r="B63" s="43" t="s">
        <v>1136</v>
      </c>
      <c r="C63" s="43"/>
      <c r="D63" s="44"/>
      <c r="E63" s="43"/>
      <c r="F63" s="44"/>
      <c r="G63" s="44" t="str">
        <f>VLOOKUP(A63,'4. 26th Round Awards'!B:B,1,FALSE)</f>
        <v>36/25</v>
      </c>
      <c r="H63" s="43"/>
      <c r="I63" s="43"/>
      <c r="J63" s="45"/>
      <c r="K63" s="32">
        <v>1</v>
      </c>
      <c r="L63" s="32"/>
      <c r="M63" s="32"/>
      <c r="N63" s="32"/>
      <c r="O63" s="32"/>
      <c r="P63" s="32"/>
      <c r="Q63" s="32"/>
      <c r="R63" s="32"/>
      <c r="S63" s="32"/>
      <c r="T63" s="32"/>
      <c r="U63" s="32"/>
      <c r="V63" s="32"/>
      <c r="W63" s="32"/>
      <c r="X63" s="32"/>
      <c r="Y63" s="32"/>
      <c r="Z63" s="32"/>
      <c r="AA63" s="32"/>
      <c r="AB63" s="32"/>
      <c r="AC63" s="32"/>
      <c r="AD63" s="41"/>
      <c r="AF63" s="40"/>
    </row>
    <row r="64" spans="1:32">
      <c r="A64" s="42" t="s">
        <v>365</v>
      </c>
      <c r="B64" s="43" t="s">
        <v>1136</v>
      </c>
      <c r="C64" s="43"/>
      <c r="D64" s="44"/>
      <c r="E64" s="43"/>
      <c r="F64" s="44"/>
      <c r="G64" s="44" t="str">
        <f>VLOOKUP(A64,'4. 26th Round Awards'!B:B,1,FALSE)</f>
        <v>36/26</v>
      </c>
      <c r="H64" s="43"/>
      <c r="I64" s="43"/>
      <c r="J64" s="45"/>
      <c r="K64" s="32">
        <v>1</v>
      </c>
      <c r="L64" s="32"/>
      <c r="M64" s="32"/>
      <c r="N64" s="32"/>
      <c r="O64" s="32"/>
      <c r="P64" s="32"/>
      <c r="Q64" s="32"/>
      <c r="R64" s="32"/>
      <c r="S64" s="32"/>
      <c r="T64" s="32"/>
      <c r="U64" s="32"/>
      <c r="V64" s="32"/>
      <c r="W64" s="32"/>
      <c r="X64" s="32"/>
      <c r="Y64" s="32"/>
      <c r="Z64" s="32"/>
      <c r="AA64" s="32"/>
      <c r="AB64" s="32"/>
      <c r="AC64" s="32"/>
      <c r="AD64" s="41"/>
      <c r="AF64" s="40"/>
    </row>
    <row r="65" spans="1:32">
      <c r="A65" s="42" t="s">
        <v>366</v>
      </c>
      <c r="B65" s="43" t="s">
        <v>1136</v>
      </c>
      <c r="C65" s="43"/>
      <c r="D65" s="44"/>
      <c r="E65" s="43"/>
      <c r="F65" s="44"/>
      <c r="G65" s="44" t="str">
        <f>VLOOKUP(A65,'4. 26th Round Awards'!B:B,1,FALSE)</f>
        <v>36/27</v>
      </c>
      <c r="H65" s="43"/>
      <c r="I65" s="43"/>
      <c r="J65" s="45"/>
      <c r="K65" s="32">
        <v>1</v>
      </c>
      <c r="L65" s="32"/>
      <c r="M65" s="32"/>
      <c r="N65" s="32"/>
      <c r="O65" s="32"/>
      <c r="P65" s="32"/>
      <c r="Q65" s="32"/>
      <c r="R65" s="32"/>
      <c r="S65" s="32"/>
      <c r="T65" s="32"/>
      <c r="U65" s="32"/>
      <c r="V65" s="32"/>
      <c r="W65" s="32"/>
      <c r="X65" s="32"/>
      <c r="Y65" s="32"/>
      <c r="Z65" s="32"/>
      <c r="AA65" s="32"/>
      <c r="AB65" s="32"/>
      <c r="AC65" s="32"/>
      <c r="AD65" s="41"/>
      <c r="AF65" s="40"/>
    </row>
    <row r="66" spans="1:32">
      <c r="A66" s="42" t="s">
        <v>367</v>
      </c>
      <c r="B66" s="43" t="s">
        <v>1136</v>
      </c>
      <c r="C66" s="43"/>
      <c r="D66" s="44"/>
      <c r="E66" s="43"/>
      <c r="F66" s="44"/>
      <c r="G66" s="44" t="str">
        <f>VLOOKUP(A66,'4. 26th Round Awards'!B:B,1,FALSE)</f>
        <v>36/28</v>
      </c>
      <c r="H66" s="43"/>
      <c r="I66" s="43"/>
      <c r="J66" s="45"/>
      <c r="K66" s="32">
        <v>1</v>
      </c>
      <c r="L66" s="32"/>
      <c r="M66" s="32"/>
      <c r="N66" s="32"/>
      <c r="O66" s="32"/>
      <c r="P66" s="32"/>
      <c r="Q66" s="32"/>
      <c r="R66" s="32"/>
      <c r="S66" s="32"/>
      <c r="T66" s="32"/>
      <c r="U66" s="32"/>
      <c r="V66" s="32"/>
      <c r="W66" s="32"/>
      <c r="X66" s="32"/>
      <c r="Y66" s="32"/>
      <c r="Z66" s="32"/>
      <c r="AA66" s="32"/>
      <c r="AB66" s="32"/>
      <c r="AC66" s="32"/>
      <c r="AD66" s="41"/>
      <c r="AF66" s="40"/>
    </row>
    <row r="67" spans="1:32">
      <c r="A67" s="42" t="s">
        <v>368</v>
      </c>
      <c r="B67" s="43" t="s">
        <v>1136</v>
      </c>
      <c r="C67" s="43"/>
      <c r="D67" s="44"/>
      <c r="E67" s="43"/>
      <c r="F67" s="44"/>
      <c r="G67" s="44" t="str">
        <f>VLOOKUP(A67,'4. 26th Round Awards'!B:B,1,FALSE)</f>
        <v>36/29</v>
      </c>
      <c r="H67" s="43"/>
      <c r="I67" s="43"/>
      <c r="J67" s="45"/>
      <c r="K67" s="32">
        <v>1</v>
      </c>
      <c r="L67" s="32"/>
      <c r="M67" s="32"/>
      <c r="N67" s="32"/>
      <c r="O67" s="32"/>
      <c r="P67" s="32"/>
      <c r="Q67" s="32"/>
      <c r="R67" s="32"/>
      <c r="S67" s="32"/>
      <c r="T67" s="32"/>
      <c r="U67" s="32"/>
      <c r="V67" s="32"/>
      <c r="W67" s="32"/>
      <c r="X67" s="32"/>
      <c r="Y67" s="32"/>
      <c r="Z67" s="32"/>
      <c r="AA67" s="32"/>
      <c r="AB67" s="32"/>
      <c r="AC67" s="32"/>
      <c r="AD67" s="41"/>
      <c r="AF67" s="40"/>
    </row>
    <row r="68" spans="1:32">
      <c r="A68" s="42" t="s">
        <v>382</v>
      </c>
      <c r="B68" s="43" t="s">
        <v>1136</v>
      </c>
      <c r="C68" s="43"/>
      <c r="D68" s="44"/>
      <c r="E68" s="43"/>
      <c r="F68" s="44"/>
      <c r="G68" s="44" t="str">
        <f>VLOOKUP(A68,'4. 26th Round Awards'!B:B,1,FALSE)</f>
        <v>37/10a</v>
      </c>
      <c r="H68" s="43"/>
      <c r="I68" s="43"/>
      <c r="J68" s="45"/>
      <c r="K68" s="32">
        <v>1</v>
      </c>
      <c r="L68" s="32"/>
      <c r="M68" s="32"/>
      <c r="N68" s="32"/>
      <c r="O68" s="32"/>
      <c r="P68" s="32"/>
      <c r="Q68" s="32"/>
      <c r="R68" s="32"/>
      <c r="S68" s="32"/>
      <c r="T68" s="32"/>
      <c r="U68" s="32"/>
      <c r="V68" s="32"/>
      <c r="W68" s="32"/>
      <c r="X68" s="32"/>
      <c r="Y68" s="32"/>
      <c r="Z68" s="32"/>
      <c r="AA68" s="32"/>
      <c r="AB68" s="32"/>
      <c r="AC68" s="32"/>
      <c r="AD68" s="41"/>
      <c r="AF68" s="40"/>
    </row>
    <row r="69" spans="1:32">
      <c r="A69" s="42" t="s">
        <v>370</v>
      </c>
      <c r="B69" s="43" t="s">
        <v>1136</v>
      </c>
      <c r="C69" s="43"/>
      <c r="D69" s="44"/>
      <c r="E69" s="43"/>
      <c r="F69" s="44"/>
      <c r="G69" s="44" t="str">
        <f>VLOOKUP(A69,'4. 26th Round Awards'!B:B,1,FALSE)</f>
        <v>37/16</v>
      </c>
      <c r="H69" s="43"/>
      <c r="I69" s="43"/>
      <c r="J69" s="45"/>
      <c r="K69" s="32">
        <v>1</v>
      </c>
      <c r="L69" s="32"/>
      <c r="M69" s="32"/>
      <c r="N69" s="32"/>
      <c r="O69" s="32"/>
      <c r="P69" s="32"/>
      <c r="Q69" s="32"/>
      <c r="R69" s="32"/>
      <c r="S69" s="32"/>
      <c r="T69" s="32"/>
      <c r="U69" s="32"/>
      <c r="V69" s="32"/>
      <c r="W69" s="32"/>
      <c r="X69" s="32"/>
      <c r="Y69" s="32"/>
      <c r="Z69" s="32"/>
      <c r="AA69" s="32"/>
      <c r="AB69" s="32"/>
      <c r="AC69" s="32"/>
      <c r="AD69" s="41"/>
      <c r="AF69" s="40"/>
    </row>
    <row r="70" spans="1:32">
      <c r="A70" s="42" t="s">
        <v>362</v>
      </c>
      <c r="B70" s="43" t="s">
        <v>1136</v>
      </c>
      <c r="C70" s="43"/>
      <c r="D70" s="44"/>
      <c r="E70" s="43"/>
      <c r="F70" s="44"/>
      <c r="G70" s="44" t="str">
        <f>VLOOKUP(A70,'4. 26th Round Awards'!B:B,1,FALSE)</f>
        <v>37/21</v>
      </c>
      <c r="H70" s="43"/>
      <c r="I70" s="43"/>
      <c r="J70" s="45"/>
      <c r="K70" s="32">
        <v>1</v>
      </c>
      <c r="L70" s="32"/>
      <c r="M70" s="32"/>
      <c r="N70" s="32"/>
      <c r="O70" s="32"/>
      <c r="P70" s="32"/>
      <c r="Q70" s="32"/>
      <c r="R70" s="32"/>
      <c r="S70" s="32"/>
      <c r="T70" s="32"/>
      <c r="U70" s="32"/>
      <c r="V70" s="32"/>
      <c r="W70" s="32"/>
      <c r="X70" s="32"/>
      <c r="Y70" s="32"/>
      <c r="Z70" s="32"/>
      <c r="AA70" s="32"/>
      <c r="AB70" s="32"/>
      <c r="AC70" s="32"/>
      <c r="AD70" s="41"/>
      <c r="AF70" s="40"/>
    </row>
    <row r="71" spans="1:32">
      <c r="A71" s="42" t="s">
        <v>392</v>
      </c>
      <c r="B71" s="43" t="s">
        <v>1136</v>
      </c>
      <c r="C71" s="43"/>
      <c r="D71" s="44"/>
      <c r="E71" s="43"/>
      <c r="F71" s="44"/>
      <c r="G71" s="44" t="str">
        <f>VLOOKUP(A71,'4. 26th Round Awards'!B:B,1,FALSE)</f>
        <v>37/5</v>
      </c>
      <c r="H71" s="43"/>
      <c r="I71" s="43"/>
      <c r="J71" s="45"/>
      <c r="K71" s="32">
        <v>1</v>
      </c>
      <c r="L71" s="32"/>
      <c r="M71" s="32"/>
      <c r="N71" s="32"/>
      <c r="O71" s="32"/>
      <c r="P71" s="32"/>
      <c r="Q71" s="32"/>
      <c r="R71" s="32"/>
      <c r="S71" s="32"/>
      <c r="T71" s="32"/>
      <c r="U71" s="32"/>
      <c r="V71" s="32"/>
      <c r="W71" s="32"/>
      <c r="X71" s="32"/>
      <c r="Y71" s="32"/>
      <c r="Z71" s="32"/>
      <c r="AA71" s="32"/>
      <c r="AB71" s="32"/>
      <c r="AC71" s="32"/>
      <c r="AD71" s="41"/>
      <c r="AF71" s="40"/>
    </row>
    <row r="72" spans="1:32">
      <c r="A72" s="42" t="s">
        <v>380</v>
      </c>
      <c r="B72" s="43" t="s">
        <v>1136</v>
      </c>
      <c r="C72" s="43"/>
      <c r="D72" s="44"/>
      <c r="E72" s="43"/>
      <c r="F72" s="44"/>
      <c r="G72" s="44" t="str">
        <f>VLOOKUP(A72,'4. 26th Round Awards'!B:B,1,FALSE)</f>
        <v>38/1</v>
      </c>
      <c r="H72" s="43"/>
      <c r="I72" s="43"/>
      <c r="J72" s="45"/>
      <c r="K72" s="32">
        <v>1</v>
      </c>
      <c r="L72" s="32"/>
      <c r="M72" s="32"/>
      <c r="N72" s="32"/>
      <c r="O72" s="32"/>
      <c r="P72" s="32"/>
      <c r="Q72" s="32"/>
      <c r="R72" s="32"/>
      <c r="S72" s="32"/>
      <c r="T72" s="32"/>
      <c r="U72" s="32"/>
      <c r="V72" s="32"/>
      <c r="W72" s="32"/>
      <c r="X72" s="32"/>
      <c r="Y72" s="32"/>
      <c r="Z72" s="32"/>
      <c r="AA72" s="32"/>
      <c r="AB72" s="32"/>
      <c r="AC72" s="32"/>
      <c r="AD72" s="41"/>
      <c r="AF72" s="40"/>
    </row>
    <row r="73" spans="1:32">
      <c r="A73" s="42" t="s">
        <v>384</v>
      </c>
      <c r="B73" s="43" t="s">
        <v>1136</v>
      </c>
      <c r="C73" s="43"/>
      <c r="D73" s="44"/>
      <c r="E73" s="43"/>
      <c r="F73" s="44"/>
      <c r="G73" s="44" t="str">
        <f>VLOOKUP(A73,'4. 26th Round Awards'!B:B,1,FALSE)</f>
        <v>38/10</v>
      </c>
      <c r="H73" s="43"/>
      <c r="I73" s="43"/>
      <c r="J73" s="45"/>
      <c r="K73" s="32">
        <v>1</v>
      </c>
      <c r="L73" s="32"/>
      <c r="M73" s="32"/>
      <c r="N73" s="32"/>
      <c r="O73" s="32"/>
      <c r="P73" s="32"/>
      <c r="Q73" s="32"/>
      <c r="R73" s="32"/>
      <c r="S73" s="32"/>
      <c r="T73" s="32"/>
      <c r="U73" s="32"/>
      <c r="V73" s="32"/>
      <c r="W73" s="32"/>
      <c r="X73" s="32"/>
      <c r="Y73" s="32"/>
      <c r="Z73" s="32"/>
      <c r="AA73" s="32"/>
      <c r="AB73" s="32"/>
      <c r="AC73" s="32"/>
      <c r="AD73" s="41"/>
      <c r="AF73" s="40"/>
    </row>
    <row r="74" spans="1:32">
      <c r="A74" s="42" t="s">
        <v>383</v>
      </c>
      <c r="B74" s="43" t="s">
        <v>1136</v>
      </c>
      <c r="C74" s="43"/>
      <c r="D74" s="44"/>
      <c r="E74" s="43"/>
      <c r="F74" s="44"/>
      <c r="G74" s="44" t="str">
        <f>VLOOKUP(A74,'4. 26th Round Awards'!B:B,1,FALSE)</f>
        <v>38/5</v>
      </c>
      <c r="H74" s="43"/>
      <c r="I74" s="43"/>
      <c r="J74" s="45"/>
      <c r="K74" s="32">
        <v>1</v>
      </c>
      <c r="L74" s="32"/>
      <c r="M74" s="32"/>
      <c r="N74" s="32"/>
      <c r="O74" s="32"/>
      <c r="P74" s="32"/>
      <c r="Q74" s="32"/>
      <c r="R74" s="32"/>
      <c r="S74" s="32"/>
      <c r="T74" s="32"/>
      <c r="U74" s="32"/>
      <c r="V74" s="32"/>
      <c r="W74" s="32"/>
      <c r="X74" s="32"/>
      <c r="Y74" s="32"/>
      <c r="Z74" s="32"/>
      <c r="AA74" s="32"/>
      <c r="AB74" s="32"/>
      <c r="AC74" s="32"/>
      <c r="AD74" s="41"/>
      <c r="AF74" s="40"/>
    </row>
    <row r="75" spans="1:32">
      <c r="A75" s="42" t="s">
        <v>381</v>
      </c>
      <c r="B75" s="43" t="s">
        <v>1136</v>
      </c>
      <c r="C75" s="43"/>
      <c r="D75" s="44"/>
      <c r="E75" s="43"/>
      <c r="F75" s="44"/>
      <c r="G75" s="44" t="str">
        <f>VLOOKUP(A75,'4. 26th Round Awards'!B:B,1,FALSE)</f>
        <v>38/6a</v>
      </c>
      <c r="H75" s="43"/>
      <c r="I75" s="43"/>
      <c r="J75" s="45"/>
      <c r="K75" s="32">
        <v>1</v>
      </c>
      <c r="L75" s="32"/>
      <c r="M75" s="32"/>
      <c r="N75" s="32"/>
      <c r="O75" s="32"/>
      <c r="P75" s="32"/>
      <c r="Q75" s="32"/>
      <c r="R75" s="32"/>
      <c r="S75" s="32"/>
      <c r="T75" s="32"/>
      <c r="U75" s="32"/>
      <c r="V75" s="32"/>
      <c r="W75" s="32"/>
      <c r="X75" s="32"/>
      <c r="Y75" s="32"/>
      <c r="Z75" s="32"/>
      <c r="AA75" s="32"/>
      <c r="AB75" s="32"/>
      <c r="AC75" s="32"/>
      <c r="AD75" s="41"/>
      <c r="AF75" s="40"/>
    </row>
    <row r="76" spans="1:32">
      <c r="A76" s="42" t="s">
        <v>387</v>
      </c>
      <c r="B76" s="43" t="s">
        <v>1136</v>
      </c>
      <c r="C76" s="43"/>
      <c r="D76" s="44"/>
      <c r="E76" s="43"/>
      <c r="F76" s="44"/>
      <c r="G76" s="44" t="str">
        <f>VLOOKUP(A76,'4. 26th Round Awards'!B:B,1,FALSE)</f>
        <v>39/1b</v>
      </c>
      <c r="H76" s="43"/>
      <c r="I76" s="43"/>
      <c r="J76" s="45"/>
      <c r="K76" s="32">
        <v>1</v>
      </c>
      <c r="L76" s="32"/>
      <c r="M76" s="32"/>
      <c r="N76" s="32"/>
      <c r="O76" s="32"/>
      <c r="P76" s="32"/>
      <c r="Q76" s="32"/>
      <c r="R76" s="32"/>
      <c r="S76" s="32"/>
      <c r="T76" s="32"/>
      <c r="U76" s="32"/>
      <c r="V76" s="32"/>
      <c r="W76" s="32"/>
      <c r="X76" s="32"/>
      <c r="Y76" s="32"/>
      <c r="Z76" s="32"/>
      <c r="AA76" s="32"/>
      <c r="AB76" s="32"/>
      <c r="AC76" s="32"/>
      <c r="AD76" s="41"/>
      <c r="AF76" s="40"/>
    </row>
    <row r="77" spans="1:32">
      <c r="A77" s="42" t="s">
        <v>385</v>
      </c>
      <c r="B77" s="43" t="s">
        <v>1136</v>
      </c>
      <c r="C77" s="43"/>
      <c r="D77" s="44"/>
      <c r="E77" s="43"/>
      <c r="F77" s="44"/>
      <c r="G77" s="44" t="str">
        <f>VLOOKUP(A77,'4. 26th Round Awards'!B:B,1,FALSE)</f>
        <v>39/6</v>
      </c>
      <c r="H77" s="43"/>
      <c r="I77" s="43"/>
      <c r="J77" s="45"/>
      <c r="K77" s="32">
        <v>1</v>
      </c>
      <c r="L77" s="32"/>
      <c r="M77" s="32"/>
      <c r="N77" s="32"/>
      <c r="O77" s="32"/>
      <c r="P77" s="32"/>
      <c r="Q77" s="32"/>
      <c r="R77" s="32"/>
      <c r="S77" s="32"/>
      <c r="T77" s="32"/>
      <c r="U77" s="32"/>
      <c r="V77" s="32"/>
      <c r="W77" s="32"/>
      <c r="X77" s="32"/>
      <c r="Y77" s="32"/>
      <c r="Z77" s="32"/>
      <c r="AA77" s="32"/>
      <c r="AB77" s="32"/>
      <c r="AC77" s="32"/>
      <c r="AD77" s="41"/>
      <c r="AF77" s="40"/>
    </row>
    <row r="78" spans="1:32">
      <c r="A78" s="42" t="s">
        <v>402</v>
      </c>
      <c r="B78" s="43" t="s">
        <v>1136</v>
      </c>
      <c r="C78" s="43"/>
      <c r="D78" s="44"/>
      <c r="E78" s="43"/>
      <c r="F78" s="44"/>
      <c r="G78" s="44" t="str">
        <f>VLOOKUP(A78,'4. 26th Round Awards'!B:B,1,FALSE)</f>
        <v>41/10</v>
      </c>
      <c r="H78" s="43"/>
      <c r="I78" s="43"/>
      <c r="J78" s="45"/>
      <c r="K78" s="32">
        <v>1</v>
      </c>
      <c r="L78" s="32"/>
      <c r="M78" s="32"/>
      <c r="N78" s="32"/>
      <c r="O78" s="32"/>
      <c r="P78" s="32"/>
      <c r="Q78" s="32"/>
      <c r="R78" s="32"/>
      <c r="S78" s="32"/>
      <c r="T78" s="32"/>
      <c r="U78" s="32"/>
      <c r="V78" s="32"/>
      <c r="W78" s="32"/>
      <c r="X78" s="32"/>
      <c r="Y78" s="32"/>
      <c r="Z78" s="32"/>
      <c r="AA78" s="32"/>
      <c r="AB78" s="32"/>
      <c r="AC78" s="32"/>
      <c r="AD78" s="41"/>
      <c r="AF78" s="40"/>
    </row>
    <row r="79" spans="1:32">
      <c r="A79" s="42" t="s">
        <v>403</v>
      </c>
      <c r="B79" s="43" t="s">
        <v>1136</v>
      </c>
      <c r="C79" s="43"/>
      <c r="D79" s="44"/>
      <c r="E79" s="43"/>
      <c r="F79" s="44"/>
      <c r="G79" s="44" t="str">
        <f>VLOOKUP(A79,'4. 26th Round Awards'!B:B,1,FALSE)</f>
        <v>41/5</v>
      </c>
      <c r="H79" s="43"/>
      <c r="I79" s="43"/>
      <c r="J79" s="45"/>
      <c r="K79" s="32">
        <v>1</v>
      </c>
      <c r="L79" s="32"/>
      <c r="M79" s="32"/>
      <c r="N79" s="32"/>
      <c r="O79" s="32"/>
      <c r="P79" s="32"/>
      <c r="Q79" s="32"/>
      <c r="R79" s="32"/>
      <c r="S79" s="32"/>
      <c r="T79" s="32"/>
      <c r="U79" s="32"/>
      <c r="V79" s="32"/>
      <c r="W79" s="32"/>
      <c r="X79" s="32"/>
      <c r="Y79" s="32"/>
      <c r="Z79" s="32"/>
      <c r="AA79" s="32"/>
      <c r="AB79" s="32"/>
      <c r="AC79" s="32"/>
      <c r="AD79" s="41"/>
      <c r="AF79" s="40"/>
    </row>
    <row r="80" spans="1:32">
      <c r="A80" s="42" t="s">
        <v>404</v>
      </c>
      <c r="B80" s="43" t="s">
        <v>1136</v>
      </c>
      <c r="C80" s="43"/>
      <c r="D80" s="44"/>
      <c r="E80" s="43"/>
      <c r="F80" s="44"/>
      <c r="G80" s="44" t="str">
        <f>VLOOKUP(A80,'4. 26th Round Awards'!B:B,1,FALSE)</f>
        <v>42/1</v>
      </c>
      <c r="H80" s="43"/>
      <c r="I80" s="43"/>
      <c r="J80" s="45"/>
      <c r="K80" s="32">
        <v>1</v>
      </c>
      <c r="L80" s="32"/>
      <c r="M80" s="32"/>
      <c r="N80" s="32"/>
      <c r="O80" s="32"/>
      <c r="P80" s="32"/>
      <c r="Q80" s="32"/>
      <c r="R80" s="32"/>
      <c r="S80" s="32"/>
      <c r="T80" s="32"/>
      <c r="U80" s="32"/>
      <c r="V80" s="32"/>
      <c r="W80" s="32"/>
      <c r="X80" s="32"/>
      <c r="Y80" s="32"/>
      <c r="Z80" s="32"/>
      <c r="AA80" s="32"/>
      <c r="AB80" s="32"/>
      <c r="AC80" s="32"/>
      <c r="AD80" s="41"/>
      <c r="AF80" s="40"/>
    </row>
    <row r="81" spans="1:32">
      <c r="A81" s="42" t="s">
        <v>372</v>
      </c>
      <c r="B81" s="43" t="s">
        <v>1136</v>
      </c>
      <c r="C81" s="43"/>
      <c r="D81" s="44"/>
      <c r="E81" s="43"/>
      <c r="F81" s="44"/>
      <c r="G81" s="44" t="str">
        <f>VLOOKUP(A81,'4. 26th Round Awards'!B:B,1,FALSE)</f>
        <v>42/13b</v>
      </c>
      <c r="H81" s="43"/>
      <c r="I81" s="43"/>
      <c r="J81" s="45"/>
      <c r="K81" s="32">
        <v>1</v>
      </c>
      <c r="L81" s="32"/>
      <c r="M81" s="32"/>
      <c r="N81" s="32"/>
      <c r="O81" s="32"/>
      <c r="P81" s="32"/>
      <c r="Q81" s="32"/>
      <c r="R81" s="32"/>
      <c r="S81" s="32"/>
      <c r="T81" s="32"/>
      <c r="U81" s="32"/>
      <c r="V81" s="32"/>
      <c r="W81" s="32"/>
      <c r="X81" s="32"/>
      <c r="Y81" s="32"/>
      <c r="Z81" s="32"/>
      <c r="AA81" s="32"/>
      <c r="AB81" s="32"/>
      <c r="AC81" s="32"/>
      <c r="AD81" s="41"/>
      <c r="AF81" s="40"/>
    </row>
    <row r="82" spans="1:32">
      <c r="A82" s="42" t="s">
        <v>377</v>
      </c>
      <c r="B82" s="43" t="s">
        <v>1136</v>
      </c>
      <c r="C82" s="43"/>
      <c r="D82" s="44"/>
      <c r="E82" s="43"/>
      <c r="F82" s="44"/>
      <c r="G82" s="44" t="str">
        <f>VLOOKUP(A82,'4. 26th Round Awards'!B:B,1,FALSE)</f>
        <v>42/17</v>
      </c>
      <c r="H82" s="43"/>
      <c r="I82" s="43"/>
      <c r="J82" s="45"/>
      <c r="K82" s="32">
        <v>1</v>
      </c>
      <c r="L82" s="32"/>
      <c r="M82" s="32"/>
      <c r="N82" s="32"/>
      <c r="O82" s="32"/>
      <c r="P82" s="32"/>
      <c r="Q82" s="32"/>
      <c r="R82" s="32"/>
      <c r="S82" s="32"/>
      <c r="T82" s="32"/>
      <c r="U82" s="32"/>
      <c r="V82" s="32"/>
      <c r="W82" s="32"/>
      <c r="X82" s="32"/>
      <c r="Y82" s="32"/>
      <c r="Z82" s="32"/>
      <c r="AA82" s="32"/>
      <c r="AB82" s="32"/>
      <c r="AC82" s="32"/>
      <c r="AD82" s="41"/>
      <c r="AF82" s="40"/>
    </row>
    <row r="83" spans="1:32">
      <c r="A83" s="42" t="s">
        <v>371</v>
      </c>
      <c r="B83" s="43" t="s">
        <v>1136</v>
      </c>
      <c r="C83" s="43"/>
      <c r="D83" s="44"/>
      <c r="E83" s="43"/>
      <c r="F83" s="44"/>
      <c r="G83" s="44" t="str">
        <f>VLOOKUP(A83,'4. 26th Round Awards'!B:B,1,FALSE)</f>
        <v>42/18</v>
      </c>
      <c r="H83" s="43"/>
      <c r="I83" s="43"/>
      <c r="J83" s="45"/>
      <c r="K83" s="32">
        <v>1</v>
      </c>
      <c r="L83" s="32"/>
      <c r="M83" s="32"/>
      <c r="N83" s="32"/>
      <c r="O83" s="32"/>
      <c r="P83" s="32"/>
      <c r="Q83" s="32"/>
      <c r="R83" s="32"/>
      <c r="S83" s="32"/>
      <c r="T83" s="32"/>
      <c r="U83" s="32"/>
      <c r="V83" s="32"/>
      <c r="W83" s="32"/>
      <c r="X83" s="32"/>
      <c r="Y83" s="32"/>
      <c r="Z83" s="32"/>
      <c r="AA83" s="32"/>
      <c r="AB83" s="32"/>
      <c r="AC83" s="32"/>
      <c r="AD83" s="41"/>
      <c r="AF83" s="40"/>
    </row>
    <row r="84" spans="1:32">
      <c r="A84" s="42" t="s">
        <v>398</v>
      </c>
      <c r="B84" s="43" t="s">
        <v>1136</v>
      </c>
      <c r="C84" s="43"/>
      <c r="D84" s="44"/>
      <c r="E84" s="43"/>
      <c r="F84" s="44"/>
      <c r="G84" s="44" t="str">
        <f>VLOOKUP(A84,'4. 26th Round Awards'!B:B,1,FALSE)</f>
        <v>42/24a</v>
      </c>
      <c r="H84" s="43"/>
      <c r="I84" s="43"/>
      <c r="J84" s="45"/>
      <c r="K84" s="32">
        <v>1</v>
      </c>
      <c r="L84" s="32"/>
      <c r="M84" s="32"/>
      <c r="N84" s="32"/>
      <c r="O84" s="32"/>
      <c r="P84" s="32"/>
      <c r="Q84" s="32"/>
      <c r="R84" s="32"/>
      <c r="S84" s="32"/>
      <c r="T84" s="32"/>
      <c r="U84" s="32"/>
      <c r="V84" s="32"/>
      <c r="W84" s="32"/>
      <c r="X84" s="32"/>
      <c r="Y84" s="32"/>
      <c r="Z84" s="32"/>
      <c r="AA84" s="32"/>
      <c r="AB84" s="32"/>
      <c r="AC84" s="32"/>
      <c r="AD84" s="41"/>
      <c r="AF84" s="40"/>
    </row>
    <row r="85" spans="1:32">
      <c r="A85" s="42" t="s">
        <v>399</v>
      </c>
      <c r="B85" s="43" t="s">
        <v>1136</v>
      </c>
      <c r="C85" s="43"/>
      <c r="D85" s="44"/>
      <c r="E85" s="43"/>
      <c r="F85" s="44"/>
      <c r="G85" s="44" t="str">
        <f>VLOOKUP(A85,'4. 26th Round Awards'!B:B,1,FALSE)</f>
        <v>42/25c</v>
      </c>
      <c r="H85" s="43"/>
      <c r="I85" s="43"/>
      <c r="J85" s="45"/>
      <c r="K85" s="32">
        <v>1</v>
      </c>
      <c r="L85" s="32"/>
      <c r="M85" s="32"/>
      <c r="N85" s="32"/>
      <c r="O85" s="32"/>
      <c r="P85" s="32"/>
      <c r="Q85" s="32"/>
      <c r="R85" s="32"/>
      <c r="S85" s="32"/>
      <c r="T85" s="32"/>
      <c r="U85" s="32"/>
      <c r="V85" s="32"/>
      <c r="W85" s="32"/>
      <c r="X85" s="32"/>
      <c r="Y85" s="32"/>
      <c r="Z85" s="32"/>
      <c r="AA85" s="32"/>
      <c r="AB85" s="32"/>
      <c r="AC85" s="32"/>
      <c r="AD85" s="41"/>
      <c r="AF85" s="40"/>
    </row>
    <row r="86" spans="1:32">
      <c r="A86" s="42" t="s">
        <v>9</v>
      </c>
      <c r="B86" s="43" t="s">
        <v>1136</v>
      </c>
      <c r="C86" s="43"/>
      <c r="D86" s="44"/>
      <c r="E86" s="43"/>
      <c r="F86" s="44"/>
      <c r="G86" s="44" t="str">
        <f>VLOOKUP(A86,'4. 26th Round Awards'!B:B,1,FALSE)</f>
        <v>42/27</v>
      </c>
      <c r="H86" s="43"/>
      <c r="I86" s="43"/>
      <c r="J86" s="45"/>
      <c r="K86" s="32">
        <v>1</v>
      </c>
      <c r="L86" s="32"/>
      <c r="M86" s="32"/>
      <c r="N86" s="32"/>
      <c r="O86" s="32"/>
      <c r="P86" s="32"/>
      <c r="Q86" s="32"/>
      <c r="R86" s="32"/>
      <c r="S86" s="32"/>
      <c r="T86" s="32"/>
      <c r="U86" s="32"/>
      <c r="V86" s="32"/>
      <c r="W86" s="32"/>
      <c r="X86" s="32"/>
      <c r="Y86" s="32"/>
      <c r="Z86" s="32"/>
      <c r="AA86" s="32"/>
      <c r="AB86" s="32"/>
      <c r="AC86" s="32"/>
      <c r="AD86" s="41"/>
      <c r="AF86" s="40"/>
    </row>
    <row r="87" spans="1:32">
      <c r="A87" s="42" t="s">
        <v>11</v>
      </c>
      <c r="B87" s="43" t="s">
        <v>1136</v>
      </c>
      <c r="C87" s="43"/>
      <c r="D87" s="44"/>
      <c r="E87" s="43"/>
      <c r="F87" s="44"/>
      <c r="G87" s="44" t="str">
        <f>VLOOKUP(A87,'4. 26th Round Awards'!B:B,1,FALSE)</f>
        <v>43/15a</v>
      </c>
      <c r="H87" s="43"/>
      <c r="I87" s="43"/>
      <c r="J87" s="45"/>
      <c r="K87" s="32">
        <v>1</v>
      </c>
      <c r="L87" s="32"/>
      <c r="M87" s="32"/>
      <c r="N87" s="32"/>
      <c r="O87" s="32"/>
      <c r="P87" s="32"/>
      <c r="Q87" s="32"/>
      <c r="R87" s="32"/>
      <c r="S87" s="32"/>
      <c r="T87" s="32"/>
      <c r="U87" s="32"/>
      <c r="V87" s="32"/>
      <c r="W87" s="32"/>
      <c r="X87" s="32"/>
      <c r="Y87" s="32"/>
      <c r="Z87" s="32"/>
      <c r="AA87" s="32"/>
      <c r="AB87" s="32"/>
      <c r="AC87" s="32"/>
      <c r="AD87" s="41"/>
      <c r="AF87" s="40"/>
    </row>
    <row r="88" spans="1:32">
      <c r="A88" s="42" t="s">
        <v>10</v>
      </c>
      <c r="B88" s="43" t="s">
        <v>1136</v>
      </c>
      <c r="C88" s="43"/>
      <c r="D88" s="44"/>
      <c r="E88" s="43"/>
      <c r="F88" s="44"/>
      <c r="G88" s="44" t="str">
        <f>VLOOKUP(A88,'4. 26th Round Awards'!B:B,1,FALSE)</f>
        <v>43/20a</v>
      </c>
      <c r="H88" s="43"/>
      <c r="I88" s="43"/>
      <c r="J88" s="45"/>
      <c r="K88" s="32">
        <v>1</v>
      </c>
      <c r="L88" s="32"/>
      <c r="M88" s="32"/>
      <c r="N88" s="32"/>
      <c r="O88" s="32"/>
      <c r="P88" s="32"/>
      <c r="Q88" s="32"/>
      <c r="R88" s="32"/>
      <c r="S88" s="32"/>
      <c r="T88" s="32"/>
      <c r="U88" s="32"/>
      <c r="V88" s="32"/>
      <c r="W88" s="32"/>
      <c r="X88" s="32"/>
      <c r="Y88" s="32"/>
      <c r="Z88" s="32"/>
      <c r="AA88" s="32"/>
      <c r="AB88" s="32"/>
      <c r="AC88" s="32"/>
      <c r="AD88" s="41"/>
      <c r="AF88" s="40"/>
    </row>
    <row r="89" spans="1:32">
      <c r="A89" s="42" t="s">
        <v>12</v>
      </c>
      <c r="B89" s="43" t="s">
        <v>1136</v>
      </c>
      <c r="C89" s="43"/>
      <c r="D89" s="44"/>
      <c r="E89" s="43"/>
      <c r="F89" s="44"/>
      <c r="G89" s="44" t="str">
        <f>VLOOKUP(A89,'4. 26th Round Awards'!B:B,1,FALSE)</f>
        <v>43/20c</v>
      </c>
      <c r="H89" s="43"/>
      <c r="I89" s="43"/>
      <c r="J89" s="45"/>
      <c r="K89" s="32">
        <v>1</v>
      </c>
      <c r="L89" s="32"/>
      <c r="M89" s="32"/>
      <c r="N89" s="32"/>
      <c r="O89" s="32"/>
      <c r="P89" s="32"/>
      <c r="Q89" s="32"/>
      <c r="R89" s="32"/>
      <c r="S89" s="32"/>
      <c r="T89" s="32"/>
      <c r="U89" s="32"/>
      <c r="V89" s="32"/>
      <c r="W89" s="32"/>
      <c r="X89" s="32"/>
      <c r="Y89" s="32"/>
      <c r="Z89" s="32"/>
      <c r="AA89" s="32"/>
      <c r="AB89" s="32"/>
      <c r="AC89" s="32"/>
      <c r="AD89" s="41"/>
      <c r="AF89" s="40"/>
    </row>
    <row r="90" spans="1:32">
      <c r="A90" s="42" t="s">
        <v>414</v>
      </c>
      <c r="B90" s="43" t="s">
        <v>1136</v>
      </c>
      <c r="C90" s="43"/>
      <c r="D90" s="44"/>
      <c r="E90" s="43"/>
      <c r="F90" s="44"/>
      <c r="G90" s="44" t="str">
        <f>VLOOKUP(A90,'4. 26th Round Awards'!B:B,1,FALSE)</f>
        <v>43/24b</v>
      </c>
      <c r="H90" s="43"/>
      <c r="I90" s="43"/>
      <c r="J90" s="45"/>
      <c r="K90" s="32">
        <v>1</v>
      </c>
      <c r="L90" s="32"/>
      <c r="M90" s="32"/>
      <c r="N90" s="32"/>
      <c r="O90" s="32"/>
      <c r="P90" s="32"/>
      <c r="Q90" s="32"/>
      <c r="R90" s="32"/>
      <c r="S90" s="32"/>
      <c r="T90" s="32"/>
      <c r="U90" s="32"/>
      <c r="V90" s="32"/>
      <c r="W90" s="32"/>
      <c r="X90" s="32"/>
      <c r="Y90" s="32"/>
      <c r="Z90" s="32"/>
      <c r="AA90" s="32"/>
      <c r="AB90" s="32"/>
      <c r="AC90" s="32"/>
      <c r="AD90" s="41"/>
      <c r="AF90" s="40"/>
    </row>
    <row r="91" spans="1:32">
      <c r="A91" s="42" t="s">
        <v>15</v>
      </c>
      <c r="B91" s="43" t="s">
        <v>1136</v>
      </c>
      <c r="C91" s="43"/>
      <c r="D91" s="44"/>
      <c r="E91" s="43"/>
      <c r="F91" s="44"/>
      <c r="G91" s="44" t="str">
        <f>VLOOKUP(A91,'4. 26th Round Awards'!B:B,1,FALSE)</f>
        <v>44/1</v>
      </c>
      <c r="H91" s="43"/>
      <c r="I91" s="43"/>
      <c r="J91" s="45"/>
      <c r="K91" s="32">
        <v>1</v>
      </c>
      <c r="L91" s="32"/>
      <c r="M91" s="32"/>
      <c r="N91" s="32"/>
      <c r="O91" s="32"/>
      <c r="P91" s="32"/>
      <c r="Q91" s="32"/>
      <c r="R91" s="32"/>
      <c r="S91" s="32"/>
      <c r="T91" s="32"/>
      <c r="U91" s="32"/>
      <c r="V91" s="32"/>
      <c r="W91" s="32"/>
      <c r="X91" s="32"/>
      <c r="Y91" s="32"/>
      <c r="Z91" s="32"/>
      <c r="AA91" s="32"/>
      <c r="AB91" s="32"/>
      <c r="AC91" s="32"/>
      <c r="AD91" s="41"/>
      <c r="AF91" s="40"/>
    </row>
    <row r="92" spans="1:32">
      <c r="A92" s="42" t="s">
        <v>19</v>
      </c>
      <c r="B92" s="43" t="s">
        <v>1136</v>
      </c>
      <c r="C92" s="43"/>
      <c r="D92" s="44"/>
      <c r="E92" s="43"/>
      <c r="F92" s="44"/>
      <c r="G92" s="44" t="str">
        <f>VLOOKUP(A92,'4. 26th Round Awards'!B:B,1,FALSE)</f>
        <v>44/14</v>
      </c>
      <c r="H92" s="43"/>
      <c r="I92" s="43"/>
      <c r="J92" s="45"/>
      <c r="K92" s="32">
        <v>1</v>
      </c>
      <c r="L92" s="32"/>
      <c r="M92" s="32"/>
      <c r="N92" s="32"/>
      <c r="O92" s="32"/>
      <c r="P92" s="32"/>
      <c r="Q92" s="32"/>
      <c r="R92" s="32"/>
      <c r="S92" s="32"/>
      <c r="T92" s="32"/>
      <c r="U92" s="32"/>
      <c r="V92" s="32"/>
      <c r="W92" s="32"/>
      <c r="X92" s="32"/>
      <c r="Y92" s="32"/>
      <c r="Z92" s="32"/>
      <c r="AA92" s="32"/>
      <c r="AB92" s="32"/>
      <c r="AC92" s="32"/>
      <c r="AD92" s="41"/>
      <c r="AF92" s="40"/>
    </row>
    <row r="93" spans="1:32">
      <c r="A93" s="42" t="s">
        <v>22</v>
      </c>
      <c r="B93" s="43" t="s">
        <v>1136</v>
      </c>
      <c r="C93" s="43"/>
      <c r="D93" s="44"/>
      <c r="E93" s="43"/>
      <c r="F93" s="44"/>
      <c r="G93" s="44" t="str">
        <f>VLOOKUP(A93,'4. 26th Round Awards'!B:B,1,FALSE)</f>
        <v>44/16a</v>
      </c>
      <c r="H93" s="43"/>
      <c r="I93" s="43"/>
      <c r="J93" s="45"/>
      <c r="K93" s="32">
        <v>1</v>
      </c>
      <c r="L93" s="32"/>
      <c r="M93" s="32"/>
      <c r="N93" s="32"/>
      <c r="O93" s="32"/>
      <c r="P93" s="32"/>
      <c r="Q93" s="32"/>
      <c r="R93" s="32"/>
      <c r="S93" s="32"/>
      <c r="T93" s="32"/>
      <c r="U93" s="32"/>
      <c r="V93" s="32"/>
      <c r="W93" s="32"/>
      <c r="X93" s="32"/>
      <c r="Y93" s="32"/>
      <c r="Z93" s="32"/>
      <c r="AA93" s="32"/>
      <c r="AB93" s="32"/>
      <c r="AC93" s="32"/>
      <c r="AD93" s="41"/>
      <c r="AF93" s="40"/>
    </row>
    <row r="94" spans="1:32">
      <c r="A94" s="42" t="s">
        <v>20</v>
      </c>
      <c r="B94" s="43" t="s">
        <v>1136</v>
      </c>
      <c r="C94" s="43"/>
      <c r="D94" s="44"/>
      <c r="E94" s="43"/>
      <c r="F94" s="44"/>
      <c r="G94" s="44" t="str">
        <f>VLOOKUP(A94,'4. 26th Round Awards'!B:B,1,FALSE)</f>
        <v>44/17d</v>
      </c>
      <c r="H94" s="43"/>
      <c r="I94" s="43"/>
      <c r="J94" s="45"/>
      <c r="K94" s="32">
        <v>1</v>
      </c>
      <c r="L94" s="32"/>
      <c r="M94" s="32"/>
      <c r="N94" s="32"/>
      <c r="O94" s="32"/>
      <c r="P94" s="32"/>
      <c r="Q94" s="32"/>
      <c r="R94" s="32"/>
      <c r="S94" s="32"/>
      <c r="T94" s="32"/>
      <c r="U94" s="32"/>
      <c r="V94" s="32"/>
      <c r="W94" s="32"/>
      <c r="X94" s="32"/>
      <c r="Y94" s="32"/>
      <c r="Z94" s="32"/>
      <c r="AA94" s="32"/>
      <c r="AB94" s="32"/>
      <c r="AC94" s="32"/>
      <c r="AD94" s="41"/>
      <c r="AF94" s="40"/>
    </row>
    <row r="95" spans="1:32">
      <c r="A95" s="42" t="s">
        <v>23</v>
      </c>
      <c r="B95" s="43" t="s">
        <v>1136</v>
      </c>
      <c r="C95" s="43"/>
      <c r="D95" s="44"/>
      <c r="E95" s="43"/>
      <c r="F95" s="44"/>
      <c r="G95" s="44" t="str">
        <f>VLOOKUP(A95,'4. 26th Round Awards'!B:B,1,FALSE)</f>
        <v>44/17e</v>
      </c>
      <c r="H95" s="43"/>
      <c r="I95" s="43"/>
      <c r="J95" s="45"/>
      <c r="K95" s="32">
        <v>1</v>
      </c>
      <c r="L95" s="32"/>
      <c r="M95" s="32"/>
      <c r="N95" s="32"/>
      <c r="O95" s="32"/>
      <c r="P95" s="32"/>
      <c r="Q95" s="32"/>
      <c r="R95" s="32"/>
      <c r="S95" s="32"/>
      <c r="T95" s="32"/>
      <c r="U95" s="32"/>
      <c r="V95" s="32"/>
      <c r="W95" s="32"/>
      <c r="X95" s="32"/>
      <c r="Y95" s="32"/>
      <c r="Z95" s="32"/>
      <c r="AA95" s="32"/>
      <c r="AB95" s="32"/>
      <c r="AC95" s="32"/>
      <c r="AD95" s="41"/>
      <c r="AF95" s="40"/>
    </row>
    <row r="96" spans="1:32">
      <c r="A96" s="42" t="s">
        <v>21</v>
      </c>
      <c r="B96" s="43" t="s">
        <v>1136</v>
      </c>
      <c r="C96" s="43"/>
      <c r="D96" s="44"/>
      <c r="E96" s="43"/>
      <c r="F96" s="44"/>
      <c r="G96" s="44" t="str">
        <f>VLOOKUP(A96,'4. 26th Round Awards'!B:B,1,FALSE)</f>
        <v>44/17f</v>
      </c>
      <c r="H96" s="43"/>
      <c r="I96" s="43"/>
      <c r="J96" s="45"/>
      <c r="K96" s="32">
        <v>1</v>
      </c>
      <c r="L96" s="32"/>
      <c r="M96" s="32"/>
      <c r="N96" s="32"/>
      <c r="O96" s="32"/>
      <c r="P96" s="32"/>
      <c r="Q96" s="32"/>
      <c r="R96" s="32"/>
      <c r="S96" s="32"/>
      <c r="T96" s="32"/>
      <c r="U96" s="32"/>
      <c r="V96" s="32"/>
      <c r="W96" s="32"/>
      <c r="X96" s="32"/>
      <c r="Y96" s="32"/>
      <c r="Z96" s="32"/>
      <c r="AA96" s="32"/>
      <c r="AB96" s="32"/>
      <c r="AC96" s="32"/>
      <c r="AD96" s="41"/>
      <c r="AF96" s="40"/>
    </row>
    <row r="97" spans="1:32">
      <c r="A97" s="42" t="s">
        <v>24</v>
      </c>
      <c r="B97" s="43" t="s">
        <v>1136</v>
      </c>
      <c r="C97" s="43"/>
      <c r="D97" s="44"/>
      <c r="E97" s="43"/>
      <c r="F97" s="44"/>
      <c r="G97" s="44" t="str">
        <f>VLOOKUP(A97,'4. 26th Round Awards'!B:B,1,FALSE)</f>
        <v>44/18c</v>
      </c>
      <c r="H97" s="43"/>
      <c r="I97" s="43"/>
      <c r="J97" s="45"/>
      <c r="K97" s="32">
        <v>1</v>
      </c>
      <c r="L97" s="32"/>
      <c r="M97" s="32"/>
      <c r="N97" s="32"/>
      <c r="O97" s="32"/>
      <c r="P97" s="32"/>
      <c r="Q97" s="32"/>
      <c r="R97" s="32"/>
      <c r="S97" s="32"/>
      <c r="T97" s="32"/>
      <c r="U97" s="32"/>
      <c r="V97" s="32"/>
      <c r="W97" s="32"/>
      <c r="X97" s="32"/>
      <c r="Y97" s="32"/>
      <c r="Z97" s="32"/>
      <c r="AA97" s="32"/>
      <c r="AB97" s="32"/>
      <c r="AC97" s="32"/>
      <c r="AD97" s="41"/>
      <c r="AF97" s="40"/>
    </row>
    <row r="98" spans="1:32">
      <c r="A98" s="42" t="s">
        <v>14</v>
      </c>
      <c r="B98" s="43" t="s">
        <v>1136</v>
      </c>
      <c r="C98" s="43"/>
      <c r="D98" s="44"/>
      <c r="E98" s="43"/>
      <c r="F98" s="44"/>
      <c r="G98" s="44" t="str">
        <f>VLOOKUP(A98,'4. 26th Round Awards'!B:B,1,FALSE)</f>
        <v>44/2</v>
      </c>
      <c r="H98" s="43"/>
      <c r="I98" s="43"/>
      <c r="J98" s="45"/>
      <c r="K98" s="32">
        <v>1</v>
      </c>
      <c r="L98" s="32"/>
      <c r="M98" s="32"/>
      <c r="N98" s="32"/>
      <c r="O98" s="32"/>
      <c r="P98" s="32"/>
      <c r="Q98" s="32"/>
      <c r="R98" s="32"/>
      <c r="S98" s="32"/>
      <c r="T98" s="32"/>
      <c r="U98" s="32"/>
      <c r="V98" s="32"/>
      <c r="W98" s="32"/>
      <c r="X98" s="32"/>
      <c r="Y98" s="32"/>
      <c r="Z98" s="32"/>
      <c r="AA98" s="32"/>
      <c r="AB98" s="32"/>
      <c r="AC98" s="32"/>
      <c r="AD98" s="41"/>
      <c r="AF98" s="40"/>
    </row>
    <row r="99" spans="1:32">
      <c r="A99" s="42" t="s">
        <v>25</v>
      </c>
      <c r="B99" s="43" t="s">
        <v>1136</v>
      </c>
      <c r="C99" s="43"/>
      <c r="D99" s="44"/>
      <c r="E99" s="43"/>
      <c r="F99" s="44"/>
      <c r="G99" s="44" t="str">
        <f>VLOOKUP(A99,'4. 26th Round Awards'!B:B,1,FALSE)</f>
        <v>44/23c</v>
      </c>
      <c r="H99" s="43"/>
      <c r="I99" s="43"/>
      <c r="J99" s="45"/>
      <c r="K99" s="32">
        <v>1</v>
      </c>
      <c r="L99" s="32"/>
      <c r="M99" s="32"/>
      <c r="N99" s="32"/>
      <c r="O99" s="32"/>
      <c r="P99" s="32"/>
      <c r="Q99" s="32"/>
      <c r="R99" s="32"/>
      <c r="S99" s="32"/>
      <c r="T99" s="32"/>
      <c r="U99" s="32"/>
      <c r="V99" s="32"/>
      <c r="W99" s="32"/>
      <c r="X99" s="32"/>
      <c r="Y99" s="32"/>
      <c r="Z99" s="32"/>
      <c r="AA99" s="32"/>
      <c r="AB99" s="32"/>
      <c r="AC99" s="32"/>
      <c r="AD99" s="41"/>
      <c r="AF99" s="40"/>
    </row>
    <row r="100" spans="1:32">
      <c r="A100" s="42" t="s">
        <v>27</v>
      </c>
      <c r="B100" s="43" t="s">
        <v>1136</v>
      </c>
      <c r="C100" s="43"/>
      <c r="D100" s="44"/>
      <c r="E100" s="43"/>
      <c r="F100" s="44"/>
      <c r="G100" s="44" t="str">
        <f>VLOOKUP(A100,'4. 26th Round Awards'!B:B,1,FALSE)</f>
        <v>44/23d</v>
      </c>
      <c r="H100" s="43"/>
      <c r="I100" s="43"/>
      <c r="J100" s="45"/>
      <c r="K100" s="32">
        <v>1</v>
      </c>
      <c r="L100" s="32"/>
      <c r="M100" s="32"/>
      <c r="N100" s="32"/>
      <c r="O100" s="32"/>
      <c r="P100" s="32"/>
      <c r="Q100" s="32"/>
      <c r="R100" s="32"/>
      <c r="S100" s="32"/>
      <c r="T100" s="32"/>
      <c r="U100" s="32"/>
      <c r="V100" s="32"/>
      <c r="W100" s="32"/>
      <c r="X100" s="32"/>
      <c r="Y100" s="32"/>
      <c r="Z100" s="32"/>
      <c r="AA100" s="32"/>
      <c r="AB100" s="32"/>
      <c r="AC100" s="32"/>
      <c r="AD100" s="41"/>
      <c r="AF100" s="40"/>
    </row>
    <row r="101" spans="1:32">
      <c r="A101" s="42" t="s">
        <v>26</v>
      </c>
      <c r="B101" s="43" t="s">
        <v>1136</v>
      </c>
      <c r="C101" s="43"/>
      <c r="D101" s="44"/>
      <c r="E101" s="43"/>
      <c r="F101" s="44"/>
      <c r="G101" s="44" t="str">
        <f>VLOOKUP(A101,'4. 26th Round Awards'!B:B,1,FALSE)</f>
        <v>44/24c</v>
      </c>
      <c r="H101" s="43"/>
      <c r="I101" s="43"/>
      <c r="J101" s="45"/>
      <c r="K101" s="32">
        <v>1</v>
      </c>
      <c r="L101" s="32"/>
      <c r="M101" s="32"/>
      <c r="N101" s="32"/>
      <c r="O101" s="32"/>
      <c r="P101" s="32"/>
      <c r="Q101" s="32"/>
      <c r="R101" s="32"/>
      <c r="S101" s="32"/>
      <c r="T101" s="32"/>
      <c r="U101" s="32"/>
      <c r="V101" s="32"/>
      <c r="W101" s="32"/>
      <c r="X101" s="32"/>
      <c r="Y101" s="32"/>
      <c r="Z101" s="32"/>
      <c r="AA101" s="32"/>
      <c r="AB101" s="32"/>
      <c r="AC101" s="32"/>
      <c r="AD101" s="41"/>
      <c r="AF101" s="40"/>
    </row>
    <row r="102" spans="1:32">
      <c r="A102" s="42" t="s">
        <v>13</v>
      </c>
      <c r="B102" s="43" t="s">
        <v>1136</v>
      </c>
      <c r="C102" s="43"/>
      <c r="D102" s="44"/>
      <c r="E102" s="43"/>
      <c r="F102" s="44"/>
      <c r="G102" s="44" t="str">
        <f>VLOOKUP(A102,'4. 26th Round Awards'!B:B,1,FALSE)</f>
        <v>44/3</v>
      </c>
      <c r="H102" s="43"/>
      <c r="I102" s="43"/>
      <c r="J102" s="45"/>
      <c r="K102" s="32">
        <v>1</v>
      </c>
      <c r="L102" s="32"/>
      <c r="M102" s="32"/>
      <c r="N102" s="32"/>
      <c r="O102" s="32"/>
      <c r="P102" s="32"/>
      <c r="Q102" s="32"/>
      <c r="R102" s="32"/>
      <c r="S102" s="32"/>
      <c r="T102" s="32"/>
      <c r="U102" s="32"/>
      <c r="V102" s="32"/>
      <c r="W102" s="32"/>
      <c r="X102" s="32"/>
      <c r="Y102" s="32"/>
      <c r="Z102" s="32"/>
      <c r="AA102" s="32"/>
      <c r="AB102" s="32"/>
      <c r="AC102" s="32"/>
      <c r="AD102" s="41"/>
      <c r="AF102" s="40"/>
    </row>
    <row r="103" spans="1:32">
      <c r="A103" s="42" t="s">
        <v>841</v>
      </c>
      <c r="B103" s="43" t="s">
        <v>1136</v>
      </c>
      <c r="C103" s="43"/>
      <c r="D103" s="44"/>
      <c r="E103" s="43"/>
      <c r="F103" s="44"/>
      <c r="G103" s="43" t="s">
        <v>841</v>
      </c>
      <c r="H103" s="43"/>
      <c r="I103" s="43"/>
      <c r="J103" s="45"/>
      <c r="K103" s="32">
        <v>1</v>
      </c>
      <c r="L103" s="32"/>
      <c r="M103" s="32"/>
      <c r="N103" s="32"/>
      <c r="O103" s="32"/>
      <c r="P103" s="32"/>
      <c r="Q103" s="32"/>
      <c r="R103" s="32"/>
      <c r="S103" s="32"/>
      <c r="T103" s="32"/>
      <c r="U103" s="32"/>
      <c r="V103" s="32"/>
      <c r="W103" s="32"/>
      <c r="X103" s="32"/>
      <c r="Y103" s="32"/>
      <c r="Z103" s="32"/>
      <c r="AA103" s="32"/>
      <c r="AB103" s="32"/>
      <c r="AC103" s="32"/>
      <c r="AD103" s="41"/>
      <c r="AF103" s="40"/>
    </row>
    <row r="104" spans="1:32">
      <c r="A104" s="42" t="s">
        <v>838</v>
      </c>
      <c r="B104" s="43" t="s">
        <v>1136</v>
      </c>
      <c r="C104" s="43"/>
      <c r="D104" s="44"/>
      <c r="E104" s="43"/>
      <c r="F104" s="44"/>
      <c r="G104" s="43" t="s">
        <v>838</v>
      </c>
      <c r="H104" s="43"/>
      <c r="I104" s="43"/>
      <c r="J104" s="45"/>
      <c r="K104" s="32">
        <v>1</v>
      </c>
      <c r="L104" s="32"/>
      <c r="M104" s="32"/>
      <c r="N104" s="32"/>
      <c r="O104" s="32"/>
      <c r="P104" s="32"/>
      <c r="Q104" s="32"/>
      <c r="R104" s="32"/>
      <c r="S104" s="32"/>
      <c r="T104" s="32"/>
      <c r="U104" s="32"/>
      <c r="V104" s="32"/>
      <c r="W104" s="32"/>
      <c r="X104" s="32"/>
      <c r="Y104" s="32"/>
      <c r="Z104" s="32"/>
      <c r="AA104" s="32"/>
      <c r="AB104" s="32"/>
      <c r="AC104" s="32"/>
      <c r="AD104" s="41"/>
      <c r="AF104" s="40"/>
    </row>
    <row r="105" spans="1:32">
      <c r="A105" s="42" t="s">
        <v>374</v>
      </c>
      <c r="B105" s="43" t="s">
        <v>1136</v>
      </c>
      <c r="C105" s="43"/>
      <c r="D105" s="44"/>
      <c r="E105" s="43"/>
      <c r="F105" s="44"/>
      <c r="G105" s="44" t="str">
        <f>VLOOKUP(A105,'4. 26th Round Awards'!B:B,1,FALSE)</f>
        <v>47/10c</v>
      </c>
      <c r="H105" s="43"/>
      <c r="I105" s="43"/>
      <c r="J105" s="45"/>
      <c r="K105" s="32">
        <v>1</v>
      </c>
      <c r="L105" s="32"/>
      <c r="M105" s="32"/>
      <c r="N105" s="32"/>
      <c r="O105" s="32"/>
      <c r="P105" s="32"/>
      <c r="Q105" s="32"/>
      <c r="R105" s="32"/>
      <c r="S105" s="32"/>
      <c r="T105" s="32"/>
      <c r="U105" s="32"/>
      <c r="V105" s="32"/>
      <c r="W105" s="32"/>
      <c r="X105" s="32"/>
      <c r="Y105" s="32"/>
      <c r="Z105" s="32"/>
      <c r="AA105" s="32"/>
      <c r="AB105" s="32"/>
      <c r="AC105" s="32"/>
      <c r="AD105" s="41"/>
      <c r="AF105" s="40"/>
    </row>
    <row r="106" spans="1:32">
      <c r="A106" s="42" t="s">
        <v>401</v>
      </c>
      <c r="B106" s="43" t="s">
        <v>1136</v>
      </c>
      <c r="C106" s="43"/>
      <c r="D106" s="44"/>
      <c r="E106" s="43"/>
      <c r="F106" s="44"/>
      <c r="G106" s="44" t="str">
        <f>VLOOKUP(A106,'4. 26th Round Awards'!B:B,1,FALSE)</f>
        <v>47/10d</v>
      </c>
      <c r="H106" s="43"/>
      <c r="I106" s="43"/>
      <c r="J106" s="45"/>
      <c r="K106" s="32">
        <v>1</v>
      </c>
      <c r="L106" s="32"/>
      <c r="M106" s="32"/>
      <c r="N106" s="32"/>
      <c r="O106" s="32"/>
      <c r="P106" s="32"/>
      <c r="Q106" s="32"/>
      <c r="R106" s="32"/>
      <c r="S106" s="32"/>
      <c r="T106" s="32"/>
      <c r="U106" s="32"/>
      <c r="V106" s="32"/>
      <c r="W106" s="32"/>
      <c r="X106" s="32"/>
      <c r="Y106" s="32"/>
      <c r="Z106" s="32"/>
      <c r="AA106" s="32"/>
      <c r="AB106" s="32"/>
      <c r="AC106" s="32"/>
      <c r="AD106" s="41"/>
      <c r="AF106" s="40"/>
    </row>
    <row r="107" spans="1:32">
      <c r="A107" s="42" t="s">
        <v>918</v>
      </c>
      <c r="B107" s="43" t="s">
        <v>1136</v>
      </c>
      <c r="C107" s="43"/>
      <c r="D107" s="44"/>
      <c r="E107" s="43"/>
      <c r="F107" s="44"/>
      <c r="G107" s="44" t="s">
        <v>918</v>
      </c>
      <c r="H107" s="43"/>
      <c r="I107" s="43"/>
      <c r="J107" s="45"/>
      <c r="K107" s="32">
        <v>1</v>
      </c>
      <c r="L107" s="32"/>
      <c r="M107" s="32"/>
      <c r="N107" s="32"/>
      <c r="O107" s="32"/>
      <c r="P107" s="32"/>
      <c r="Q107" s="32"/>
      <c r="R107" s="32"/>
      <c r="S107" s="32"/>
      <c r="T107" s="32"/>
      <c r="U107" s="32"/>
      <c r="V107" s="32"/>
      <c r="W107" s="32"/>
      <c r="X107" s="32"/>
      <c r="Y107" s="32"/>
      <c r="Z107" s="32"/>
      <c r="AA107" s="32"/>
      <c r="AB107" s="32"/>
      <c r="AC107" s="32"/>
      <c r="AD107" s="41"/>
      <c r="AF107" s="40"/>
    </row>
    <row r="108" spans="1:32">
      <c r="A108" s="42" t="s">
        <v>33</v>
      </c>
      <c r="B108" s="43" t="s">
        <v>1136</v>
      </c>
      <c r="C108" s="43"/>
      <c r="D108" s="44"/>
      <c r="E108" s="43"/>
      <c r="F108" s="44"/>
      <c r="G108" s="44" t="str">
        <f>VLOOKUP(A108,'4. 26th Round Awards'!B:B,1,FALSE)</f>
        <v>47/13b</v>
      </c>
      <c r="H108" s="43"/>
      <c r="I108" s="43"/>
      <c r="J108" s="45"/>
      <c r="K108" s="32">
        <v>1</v>
      </c>
      <c r="L108" s="32"/>
      <c r="M108" s="32"/>
      <c r="N108" s="32"/>
      <c r="O108" s="32"/>
      <c r="P108" s="32"/>
      <c r="Q108" s="32"/>
      <c r="R108" s="32"/>
      <c r="S108" s="32"/>
      <c r="T108" s="32"/>
      <c r="U108" s="32"/>
      <c r="V108" s="32"/>
      <c r="W108" s="32"/>
      <c r="X108" s="32"/>
      <c r="Y108" s="32"/>
      <c r="Z108" s="32"/>
      <c r="AA108" s="32"/>
      <c r="AB108" s="32"/>
      <c r="AC108" s="32"/>
      <c r="AD108" s="41"/>
      <c r="AF108" s="40"/>
    </row>
    <row r="109" spans="1:32">
      <c r="A109" s="42" t="s">
        <v>375</v>
      </c>
      <c r="B109" s="43" t="s">
        <v>1136</v>
      </c>
      <c r="C109" s="43"/>
      <c r="D109" s="44"/>
      <c r="E109" s="43"/>
      <c r="F109" s="44"/>
      <c r="G109" s="44" t="str">
        <f>VLOOKUP(A109,'4. 26th Round Awards'!B:B,1,FALSE)</f>
        <v>47/14c</v>
      </c>
      <c r="H109" s="43"/>
      <c r="I109" s="43"/>
      <c r="J109" s="45"/>
      <c r="K109" s="32">
        <v>1</v>
      </c>
      <c r="L109" s="32"/>
      <c r="M109" s="32"/>
      <c r="N109" s="32"/>
      <c r="O109" s="32"/>
      <c r="P109" s="32"/>
      <c r="Q109" s="32"/>
      <c r="R109" s="32"/>
      <c r="S109" s="32"/>
      <c r="T109" s="32"/>
      <c r="U109" s="32"/>
      <c r="V109" s="32"/>
      <c r="W109" s="32"/>
      <c r="X109" s="32"/>
      <c r="Y109" s="32"/>
      <c r="Z109" s="32"/>
      <c r="AA109" s="32"/>
      <c r="AB109" s="32"/>
      <c r="AC109" s="32"/>
      <c r="AD109" s="41"/>
      <c r="AF109" s="40"/>
    </row>
    <row r="110" spans="1:32">
      <c r="A110" s="42" t="s">
        <v>35</v>
      </c>
      <c r="B110" s="43" t="s">
        <v>1136</v>
      </c>
      <c r="C110" s="43"/>
      <c r="D110" s="44"/>
      <c r="E110" s="43"/>
      <c r="F110" s="44"/>
      <c r="G110" s="44" t="str">
        <f>VLOOKUP(A110,'4. 26th Round Awards'!B:B,1,FALSE)</f>
        <v>47/14d</v>
      </c>
      <c r="H110" s="43"/>
      <c r="I110" s="43"/>
      <c r="J110" s="45"/>
      <c r="K110" s="32">
        <v>1</v>
      </c>
      <c r="L110" s="32"/>
      <c r="M110" s="32"/>
      <c r="N110" s="32"/>
      <c r="O110" s="32"/>
      <c r="P110" s="32"/>
      <c r="Q110" s="32"/>
      <c r="R110" s="32"/>
      <c r="S110" s="32"/>
      <c r="T110" s="32"/>
      <c r="U110" s="32"/>
      <c r="V110" s="32"/>
      <c r="W110" s="32"/>
      <c r="X110" s="32"/>
      <c r="Y110" s="32"/>
      <c r="Z110" s="32"/>
      <c r="AA110" s="32"/>
      <c r="AB110" s="32"/>
      <c r="AC110" s="32"/>
      <c r="AD110" s="41"/>
      <c r="AF110" s="40"/>
    </row>
    <row r="111" spans="1:32">
      <c r="A111" s="42" t="s">
        <v>376</v>
      </c>
      <c r="B111" s="43" t="s">
        <v>1136</v>
      </c>
      <c r="C111" s="43"/>
      <c r="D111" s="44"/>
      <c r="E111" s="43"/>
      <c r="F111" s="44"/>
      <c r="G111" s="44" t="str">
        <f>VLOOKUP(A111,'4. 26th Round Awards'!B:B,1,FALSE)</f>
        <v>47/15c</v>
      </c>
      <c r="H111" s="43"/>
      <c r="I111" s="43"/>
      <c r="J111" s="45"/>
      <c r="K111" s="32">
        <v>1</v>
      </c>
      <c r="L111" s="32"/>
      <c r="M111" s="32"/>
      <c r="N111" s="32"/>
      <c r="O111" s="32"/>
      <c r="P111" s="32"/>
      <c r="Q111" s="32"/>
      <c r="R111" s="32"/>
      <c r="S111" s="32"/>
      <c r="T111" s="32"/>
      <c r="U111" s="32"/>
      <c r="V111" s="32"/>
      <c r="W111" s="32"/>
      <c r="X111" s="32"/>
      <c r="Y111" s="32"/>
      <c r="Z111" s="32"/>
      <c r="AA111" s="32"/>
      <c r="AB111" s="32"/>
      <c r="AC111" s="32"/>
      <c r="AD111" s="41"/>
      <c r="AF111" s="40"/>
    </row>
    <row r="112" spans="1:32">
      <c r="A112" s="42" t="s">
        <v>34</v>
      </c>
      <c r="B112" s="43" t="s">
        <v>1136</v>
      </c>
      <c r="C112" s="43"/>
      <c r="D112" s="44"/>
      <c r="E112" s="43"/>
      <c r="F112" s="44"/>
      <c r="G112" s="44" t="str">
        <f>VLOOKUP(A112,'4. 26th Round Awards'!B:B,1,FALSE)</f>
        <v>47/18</v>
      </c>
      <c r="H112" s="43"/>
      <c r="I112" s="43"/>
      <c r="J112" s="45"/>
      <c r="K112" s="32">
        <v>1</v>
      </c>
      <c r="L112" s="32"/>
      <c r="M112" s="32"/>
      <c r="N112" s="32"/>
      <c r="O112" s="32"/>
      <c r="P112" s="32"/>
      <c r="Q112" s="32"/>
      <c r="R112" s="32"/>
      <c r="S112" s="32"/>
      <c r="T112" s="32"/>
      <c r="U112" s="32"/>
      <c r="V112" s="32"/>
      <c r="W112" s="32"/>
      <c r="X112" s="32"/>
      <c r="Y112" s="32"/>
      <c r="Z112" s="32"/>
      <c r="AA112" s="32"/>
      <c r="AB112" s="32"/>
      <c r="AC112" s="32"/>
      <c r="AD112" s="41"/>
      <c r="AF112" s="40"/>
    </row>
    <row r="113" spans="1:32">
      <c r="A113" s="42" t="s">
        <v>32</v>
      </c>
      <c r="B113" s="43" t="s">
        <v>1136</v>
      </c>
      <c r="C113" s="43"/>
      <c r="D113" s="44"/>
      <c r="E113" s="43"/>
      <c r="F113" s="44"/>
      <c r="G113" s="44" t="str">
        <f>VLOOKUP(A113,'4. 26th Round Awards'!B:B,1,FALSE)</f>
        <v>47/19b</v>
      </c>
      <c r="H113" s="43"/>
      <c r="I113" s="43"/>
      <c r="J113" s="45"/>
      <c r="K113" s="32">
        <v>1</v>
      </c>
      <c r="L113" s="32"/>
      <c r="M113" s="32"/>
      <c r="N113" s="32"/>
      <c r="O113" s="32"/>
      <c r="P113" s="32"/>
      <c r="Q113" s="32"/>
      <c r="R113" s="32"/>
      <c r="S113" s="32"/>
      <c r="T113" s="32"/>
      <c r="U113" s="32"/>
      <c r="V113" s="32"/>
      <c r="W113" s="32"/>
      <c r="X113" s="32"/>
      <c r="Y113" s="32"/>
      <c r="Z113" s="32"/>
      <c r="AA113" s="32"/>
      <c r="AB113" s="32"/>
      <c r="AC113" s="32"/>
      <c r="AD113" s="41"/>
      <c r="AF113" s="40"/>
    </row>
    <row r="114" spans="1:32">
      <c r="A114" s="42" t="s">
        <v>29</v>
      </c>
      <c r="B114" s="43" t="s">
        <v>1136</v>
      </c>
      <c r="C114" s="43"/>
      <c r="D114" s="44"/>
      <c r="E114" s="43"/>
      <c r="F114" s="44"/>
      <c r="G114" s="44" t="str">
        <f>VLOOKUP(A114,'4. 26th Round Awards'!B:B,1,FALSE)</f>
        <v>47/2b</v>
      </c>
      <c r="H114" s="43"/>
      <c r="I114" s="43"/>
      <c r="J114" s="45"/>
      <c r="K114" s="32">
        <v>1</v>
      </c>
      <c r="L114" s="32"/>
      <c r="M114" s="32"/>
      <c r="N114" s="32"/>
      <c r="O114" s="32"/>
      <c r="P114" s="32"/>
      <c r="Q114" s="32"/>
      <c r="R114" s="32"/>
      <c r="S114" s="32"/>
      <c r="T114" s="32"/>
      <c r="U114" s="32"/>
      <c r="V114" s="32"/>
      <c r="W114" s="32"/>
      <c r="X114" s="32"/>
      <c r="Y114" s="32"/>
      <c r="Z114" s="32"/>
      <c r="AA114" s="32"/>
      <c r="AB114" s="32"/>
      <c r="AC114" s="32"/>
      <c r="AD114" s="41"/>
      <c r="AF114" s="40"/>
    </row>
    <row r="115" spans="1:32">
      <c r="A115" s="42" t="s">
        <v>821</v>
      </c>
      <c r="B115" s="43" t="s">
        <v>1136</v>
      </c>
      <c r="C115" s="43"/>
      <c r="D115" s="44"/>
      <c r="E115" s="43"/>
      <c r="F115" s="44"/>
      <c r="G115" s="44" t="s">
        <v>821</v>
      </c>
      <c r="H115" s="43"/>
      <c r="I115" s="43"/>
      <c r="J115" s="45"/>
      <c r="K115" s="32">
        <v>1</v>
      </c>
      <c r="L115" s="32"/>
      <c r="M115" s="32"/>
      <c r="N115" s="32"/>
      <c r="O115" s="32"/>
      <c r="P115" s="32"/>
      <c r="Q115" s="32"/>
      <c r="R115" s="32"/>
      <c r="S115" s="32"/>
      <c r="T115" s="31"/>
      <c r="U115" s="32"/>
      <c r="V115" s="32"/>
      <c r="W115" s="32"/>
      <c r="X115" s="32"/>
      <c r="Y115" s="32"/>
      <c r="Z115" s="32"/>
      <c r="AA115" s="32"/>
      <c r="AB115" s="32"/>
      <c r="AC115" s="32"/>
      <c r="AD115" s="41"/>
      <c r="AF115" s="40"/>
    </row>
    <row r="116" spans="1:32">
      <c r="A116" s="42" t="s">
        <v>30</v>
      </c>
      <c r="B116" s="43" t="s">
        <v>1136</v>
      </c>
      <c r="C116" s="43"/>
      <c r="D116" s="44"/>
      <c r="E116" s="43"/>
      <c r="F116" s="44"/>
      <c r="G116" s="44" t="str">
        <f>VLOOKUP(A116,'4. 26th Round Awards'!B:B,1,FALSE)</f>
        <v>47/3g</v>
      </c>
      <c r="H116" s="43"/>
      <c r="I116" s="43"/>
      <c r="J116" s="45"/>
      <c r="K116" s="32">
        <v>1</v>
      </c>
      <c r="L116" s="32"/>
      <c r="M116" s="32"/>
      <c r="N116" s="32"/>
      <c r="O116" s="32"/>
      <c r="P116" s="32"/>
      <c r="Q116" s="32"/>
      <c r="R116" s="32"/>
      <c r="S116" s="32"/>
      <c r="T116" s="32"/>
      <c r="U116" s="32"/>
      <c r="V116" s="32"/>
      <c r="W116" s="32"/>
      <c r="X116" s="32"/>
      <c r="Y116" s="32"/>
      <c r="Z116" s="32"/>
      <c r="AA116" s="32"/>
      <c r="AB116" s="32"/>
      <c r="AC116" s="32"/>
      <c r="AD116" s="41"/>
      <c r="AF116" s="40"/>
    </row>
    <row r="117" spans="1:32">
      <c r="A117" s="42" t="s">
        <v>824</v>
      </c>
      <c r="B117" s="43" t="s">
        <v>1136</v>
      </c>
      <c r="C117" s="43"/>
      <c r="D117" s="44"/>
      <c r="E117" s="43"/>
      <c r="F117" s="44"/>
      <c r="G117" s="44" t="s">
        <v>824</v>
      </c>
      <c r="H117" s="43"/>
      <c r="I117" s="43"/>
      <c r="J117" s="45"/>
      <c r="K117" s="32">
        <v>1</v>
      </c>
      <c r="L117" s="32"/>
      <c r="M117" s="32"/>
      <c r="N117" s="32"/>
      <c r="O117" s="32"/>
      <c r="P117" s="32"/>
      <c r="Q117" s="32"/>
      <c r="R117" s="32"/>
      <c r="S117" s="32"/>
      <c r="T117" s="32"/>
      <c r="U117" s="32"/>
      <c r="V117" s="32"/>
      <c r="W117" s="32"/>
      <c r="X117" s="32"/>
      <c r="Y117" s="32"/>
      <c r="Z117" s="32"/>
      <c r="AA117" s="32"/>
      <c r="AB117" s="32"/>
      <c r="AC117" s="32"/>
      <c r="AD117" s="41"/>
      <c r="AF117" s="40"/>
    </row>
    <row r="118" spans="1:32">
      <c r="A118" s="42" t="s">
        <v>862</v>
      </c>
      <c r="B118" s="43" t="s">
        <v>1136</v>
      </c>
      <c r="C118" s="43"/>
      <c r="D118" s="44"/>
      <c r="E118" s="43"/>
      <c r="F118" s="44"/>
      <c r="G118" s="44" t="s">
        <v>862</v>
      </c>
      <c r="H118" s="43"/>
      <c r="I118" s="43"/>
      <c r="J118" s="45"/>
      <c r="K118" s="32">
        <v>1</v>
      </c>
      <c r="L118" s="32"/>
      <c r="M118" s="32"/>
      <c r="N118" s="32"/>
      <c r="O118" s="32"/>
      <c r="P118" s="32"/>
      <c r="Q118" s="32"/>
      <c r="R118" s="32"/>
      <c r="S118" s="32"/>
      <c r="T118" s="32"/>
      <c r="U118" s="32"/>
      <c r="V118" s="32"/>
      <c r="W118" s="32"/>
      <c r="X118" s="32"/>
      <c r="Y118" s="32"/>
      <c r="Z118" s="32"/>
      <c r="AA118" s="32"/>
      <c r="AB118" s="32"/>
      <c r="AC118" s="32"/>
      <c r="AD118" s="41"/>
      <c r="AF118" s="40"/>
    </row>
    <row r="119" spans="1:32">
      <c r="A119" s="42" t="s">
        <v>859</v>
      </c>
      <c r="B119" s="43" t="s">
        <v>1136</v>
      </c>
      <c r="C119" s="43"/>
      <c r="D119" s="44"/>
      <c r="E119" s="43"/>
      <c r="F119" s="44"/>
      <c r="G119" s="44" t="s">
        <v>859</v>
      </c>
      <c r="H119" s="43"/>
      <c r="I119" s="43"/>
      <c r="J119" s="45"/>
      <c r="K119" s="32">
        <v>1</v>
      </c>
      <c r="L119" s="32"/>
      <c r="M119" s="32"/>
      <c r="N119" s="32"/>
      <c r="O119" s="32"/>
      <c r="P119" s="32"/>
      <c r="Q119" s="32"/>
      <c r="R119" s="32"/>
      <c r="S119" s="32"/>
      <c r="T119" s="32"/>
      <c r="U119" s="32"/>
      <c r="V119" s="32"/>
      <c r="W119" s="32"/>
      <c r="X119" s="32"/>
      <c r="Y119" s="32"/>
      <c r="Z119" s="32"/>
      <c r="AA119" s="32"/>
      <c r="AB119" s="32"/>
      <c r="AC119" s="32"/>
      <c r="AD119" s="41"/>
      <c r="AF119" s="40"/>
    </row>
    <row r="120" spans="1:32">
      <c r="A120" s="42" t="s">
        <v>864</v>
      </c>
      <c r="B120" s="43" t="s">
        <v>1136</v>
      </c>
      <c r="C120" s="43"/>
      <c r="D120" s="44"/>
      <c r="E120" s="43"/>
      <c r="F120" s="44"/>
      <c r="G120" s="44" t="s">
        <v>864</v>
      </c>
      <c r="H120" s="43"/>
      <c r="I120" s="43"/>
      <c r="J120" s="45"/>
      <c r="K120" s="32">
        <v>1</v>
      </c>
      <c r="L120" s="32"/>
      <c r="M120" s="32"/>
      <c r="N120" s="32"/>
      <c r="O120" s="32"/>
      <c r="P120" s="32"/>
      <c r="Q120" s="32"/>
      <c r="R120" s="32"/>
      <c r="S120" s="32"/>
      <c r="T120" s="32"/>
      <c r="U120" s="32"/>
      <c r="V120" s="32"/>
      <c r="W120" s="32"/>
      <c r="X120" s="32"/>
      <c r="Y120" s="32"/>
      <c r="Z120" s="32"/>
      <c r="AA120" s="32"/>
      <c r="AB120" s="32"/>
      <c r="AC120" s="32"/>
      <c r="AD120" s="41"/>
      <c r="AF120" s="40"/>
    </row>
    <row r="121" spans="1:32">
      <c r="A121" s="42" t="s">
        <v>31</v>
      </c>
      <c r="B121" s="43" t="s">
        <v>1136</v>
      </c>
      <c r="C121" s="43"/>
      <c r="D121" s="44"/>
      <c r="E121" s="43"/>
      <c r="F121" s="44"/>
      <c r="G121" s="44" t="str">
        <f>VLOOKUP(A121,'4. 26th Round Awards'!B:B,1,FALSE)</f>
        <v>47/8d</v>
      </c>
      <c r="H121" s="43"/>
      <c r="I121" s="43"/>
      <c r="J121" s="45"/>
      <c r="K121" s="32">
        <v>1</v>
      </c>
      <c r="L121" s="32"/>
      <c r="M121" s="32"/>
      <c r="N121" s="32"/>
      <c r="O121" s="32"/>
      <c r="P121" s="32"/>
      <c r="Q121" s="32"/>
      <c r="R121" s="32"/>
      <c r="S121" s="32"/>
      <c r="T121" s="32"/>
      <c r="U121" s="32"/>
      <c r="V121" s="32"/>
      <c r="W121" s="32"/>
      <c r="X121" s="32"/>
      <c r="Y121" s="32"/>
      <c r="Z121" s="32"/>
      <c r="AA121" s="32"/>
      <c r="AB121" s="32"/>
      <c r="AC121" s="32"/>
      <c r="AD121" s="41"/>
      <c r="AF121" s="40"/>
    </row>
    <row r="122" spans="1:32">
      <c r="A122" s="42" t="s">
        <v>400</v>
      </c>
      <c r="B122" s="43" t="s">
        <v>1136</v>
      </c>
      <c r="C122" s="43"/>
      <c r="D122" s="44"/>
      <c r="E122" s="43"/>
      <c r="F122" s="44"/>
      <c r="G122" s="44" t="str">
        <f>VLOOKUP(A122,'4. 26th Round Awards'!B:B,1,FALSE)</f>
        <v>47/9d</v>
      </c>
      <c r="H122" s="43"/>
      <c r="I122" s="43"/>
      <c r="J122" s="45"/>
      <c r="K122" s="32">
        <v>1</v>
      </c>
      <c r="L122" s="32"/>
      <c r="M122" s="32"/>
      <c r="N122" s="32"/>
      <c r="O122" s="32"/>
      <c r="P122" s="32"/>
      <c r="Q122" s="32"/>
      <c r="R122" s="32"/>
      <c r="S122" s="32"/>
      <c r="T122" s="32"/>
      <c r="U122" s="32"/>
      <c r="V122" s="32"/>
      <c r="W122" s="32"/>
      <c r="X122" s="32"/>
      <c r="Y122" s="32"/>
      <c r="Z122" s="32"/>
      <c r="AA122" s="32"/>
      <c r="AB122" s="32"/>
      <c r="AC122" s="32"/>
      <c r="AD122" s="41"/>
      <c r="AF122" s="40"/>
    </row>
    <row r="123" spans="1:32">
      <c r="A123" s="42" t="s">
        <v>394</v>
      </c>
      <c r="B123" s="43" t="s">
        <v>1136</v>
      </c>
      <c r="C123" s="43"/>
      <c r="D123" s="44"/>
      <c r="E123" s="43"/>
      <c r="F123" s="44"/>
      <c r="G123" s="44" t="str">
        <f>VLOOKUP(A123,'4. 26th Round Awards'!B:B,1,FALSE)</f>
        <v>48/11c</v>
      </c>
      <c r="H123" s="43"/>
      <c r="I123" s="43"/>
      <c r="J123" s="45"/>
      <c r="K123" s="32">
        <v>1</v>
      </c>
      <c r="L123" s="32"/>
      <c r="M123" s="32"/>
      <c r="N123" s="32"/>
      <c r="O123" s="32"/>
      <c r="P123" s="32"/>
      <c r="Q123" s="32"/>
      <c r="R123" s="32"/>
      <c r="S123" s="32"/>
      <c r="T123" s="32"/>
      <c r="U123" s="32"/>
      <c r="V123" s="32"/>
      <c r="W123" s="32"/>
      <c r="X123" s="32"/>
      <c r="Y123" s="32"/>
      <c r="Z123" s="32"/>
      <c r="AA123" s="32"/>
      <c r="AB123" s="32"/>
      <c r="AC123" s="32"/>
      <c r="AD123" s="41"/>
      <c r="AF123" s="40"/>
    </row>
    <row r="124" spans="1:32">
      <c r="A124" s="42" t="s">
        <v>393</v>
      </c>
      <c r="B124" s="43" t="s">
        <v>1136</v>
      </c>
      <c r="C124" s="43"/>
      <c r="D124" s="44"/>
      <c r="E124" s="43"/>
      <c r="F124" s="44"/>
      <c r="G124" s="44" t="str">
        <f>VLOOKUP(A124,'4. 26th Round Awards'!B:B,1,FALSE)</f>
        <v>48/12b</v>
      </c>
      <c r="H124" s="43"/>
      <c r="I124" s="43"/>
      <c r="J124" s="45"/>
      <c r="K124" s="32">
        <v>1</v>
      </c>
      <c r="L124" s="32"/>
      <c r="M124" s="32"/>
      <c r="N124" s="32"/>
      <c r="O124" s="32"/>
      <c r="P124" s="32"/>
      <c r="Q124" s="32"/>
      <c r="R124" s="32"/>
      <c r="S124" s="32"/>
      <c r="T124" s="32"/>
      <c r="U124" s="32"/>
      <c r="V124" s="32"/>
      <c r="W124" s="32"/>
      <c r="X124" s="32"/>
      <c r="Y124" s="32"/>
      <c r="Z124" s="32"/>
      <c r="AA124" s="32"/>
      <c r="AB124" s="32"/>
      <c r="AC124" s="32"/>
      <c r="AD124" s="41"/>
      <c r="AF124" s="40"/>
    </row>
    <row r="125" spans="1:32">
      <c r="A125" s="42" t="s">
        <v>39</v>
      </c>
      <c r="B125" s="43" t="s">
        <v>1136</v>
      </c>
      <c r="C125" s="43"/>
      <c r="D125" s="44"/>
      <c r="E125" s="43"/>
      <c r="F125" s="44"/>
      <c r="G125" s="44" t="str">
        <f>VLOOKUP(A125,'4. 26th Round Awards'!B:B,1,FALSE)</f>
        <v>48/13c</v>
      </c>
      <c r="H125" s="43"/>
      <c r="I125" s="43"/>
      <c r="J125" s="45"/>
      <c r="K125" s="32">
        <v>1</v>
      </c>
      <c r="L125" s="32"/>
      <c r="M125" s="32"/>
      <c r="N125" s="32"/>
      <c r="O125" s="32"/>
      <c r="P125" s="32"/>
      <c r="Q125" s="32"/>
      <c r="R125" s="32"/>
      <c r="S125" s="32"/>
      <c r="T125" s="32"/>
      <c r="U125" s="32"/>
      <c r="V125" s="32"/>
      <c r="W125" s="32"/>
      <c r="X125" s="32"/>
      <c r="Y125" s="32"/>
      <c r="Z125" s="32"/>
      <c r="AA125" s="32"/>
      <c r="AB125" s="32"/>
      <c r="AC125" s="32"/>
      <c r="AD125" s="41"/>
      <c r="AF125" s="40"/>
    </row>
    <row r="126" spans="1:32">
      <c r="A126" s="42" t="s">
        <v>40</v>
      </c>
      <c r="B126" s="43" t="s">
        <v>1136</v>
      </c>
      <c r="C126" s="43"/>
      <c r="D126" s="44"/>
      <c r="E126" s="43"/>
      <c r="F126" s="44"/>
      <c r="G126" s="44" t="str">
        <f>VLOOKUP(A126,'4. 26th Round Awards'!B:B,1,FALSE)</f>
        <v>48/14b</v>
      </c>
      <c r="H126" s="43"/>
      <c r="I126" s="43"/>
      <c r="J126" s="45"/>
      <c r="K126" s="32">
        <v>1</v>
      </c>
      <c r="L126" s="32"/>
      <c r="M126" s="32"/>
      <c r="N126" s="32"/>
      <c r="O126" s="32"/>
      <c r="P126" s="32"/>
      <c r="Q126" s="32"/>
      <c r="R126" s="32"/>
      <c r="S126" s="32"/>
      <c r="T126" s="32"/>
      <c r="U126" s="32"/>
      <c r="V126" s="32"/>
      <c r="W126" s="32"/>
      <c r="X126" s="32"/>
      <c r="Y126" s="32"/>
      <c r="Z126" s="32"/>
      <c r="AA126" s="32"/>
      <c r="AB126" s="32"/>
      <c r="AC126" s="32"/>
      <c r="AD126" s="41"/>
      <c r="AF126" s="40"/>
    </row>
    <row r="127" spans="1:32">
      <c r="A127" s="42" t="s">
        <v>38</v>
      </c>
      <c r="B127" s="43" t="s">
        <v>1136</v>
      </c>
      <c r="C127" s="43"/>
      <c r="D127" s="44"/>
      <c r="E127" s="43"/>
      <c r="F127" s="44"/>
      <c r="G127" s="44" t="str">
        <f>VLOOKUP(A127,'4. 26th Round Awards'!B:B,1,FALSE)</f>
        <v>48/14c</v>
      </c>
      <c r="H127" s="43"/>
      <c r="I127" s="43"/>
      <c r="J127" s="45"/>
      <c r="K127" s="32">
        <v>1</v>
      </c>
      <c r="L127" s="32"/>
      <c r="M127" s="32"/>
      <c r="N127" s="32"/>
      <c r="O127" s="32"/>
      <c r="P127" s="32"/>
      <c r="Q127" s="32"/>
      <c r="R127" s="32"/>
      <c r="S127" s="32"/>
      <c r="T127" s="32"/>
      <c r="U127" s="32"/>
      <c r="V127" s="32"/>
      <c r="W127" s="32"/>
      <c r="X127" s="32"/>
      <c r="Y127" s="32"/>
      <c r="Z127" s="32"/>
      <c r="AA127" s="32"/>
      <c r="AB127" s="32"/>
      <c r="AC127" s="32"/>
      <c r="AD127" s="41"/>
      <c r="AF127" s="40"/>
    </row>
    <row r="128" spans="1:32">
      <c r="A128" s="42" t="s">
        <v>41</v>
      </c>
      <c r="B128" s="43" t="s">
        <v>1136</v>
      </c>
      <c r="C128" s="43"/>
      <c r="D128" s="44"/>
      <c r="E128" s="43"/>
      <c r="F128" s="44"/>
      <c r="G128" s="44" t="str">
        <f>VLOOKUP(A128,'4. 26th Round Awards'!B:B,1,FALSE)</f>
        <v>48/18e</v>
      </c>
      <c r="H128" s="43"/>
      <c r="I128" s="43"/>
      <c r="J128" s="45"/>
      <c r="K128" s="32">
        <v>1</v>
      </c>
      <c r="L128" s="32"/>
      <c r="M128" s="32"/>
      <c r="N128" s="32"/>
      <c r="O128" s="32"/>
      <c r="P128" s="32"/>
      <c r="Q128" s="32"/>
      <c r="R128" s="32"/>
      <c r="S128" s="32"/>
      <c r="T128" s="32"/>
      <c r="U128" s="32"/>
      <c r="V128" s="32"/>
      <c r="W128" s="32"/>
      <c r="X128" s="32"/>
      <c r="Y128" s="32"/>
      <c r="Z128" s="32"/>
      <c r="AA128" s="32"/>
      <c r="AB128" s="32"/>
      <c r="AC128" s="32"/>
      <c r="AD128" s="41"/>
      <c r="AF128" s="40"/>
    </row>
    <row r="129" spans="1:32">
      <c r="A129" s="42" t="s">
        <v>42</v>
      </c>
      <c r="B129" s="43" t="s">
        <v>1136</v>
      </c>
      <c r="C129" s="43"/>
      <c r="D129" s="44"/>
      <c r="E129" s="43"/>
      <c r="F129" s="44"/>
      <c r="G129" s="44" t="str">
        <f>VLOOKUP(A129,'4. 26th Round Awards'!B:B,1,FALSE)</f>
        <v>48/19d</v>
      </c>
      <c r="H129" s="43"/>
      <c r="I129" s="43"/>
      <c r="J129" s="45"/>
      <c r="K129" s="32">
        <v>1</v>
      </c>
      <c r="L129" s="32"/>
      <c r="M129" s="32"/>
      <c r="N129" s="32"/>
      <c r="O129" s="32"/>
      <c r="P129" s="32"/>
      <c r="Q129" s="32"/>
      <c r="R129" s="32"/>
      <c r="S129" s="32"/>
      <c r="T129" s="32"/>
      <c r="U129" s="32"/>
      <c r="V129" s="32"/>
      <c r="W129" s="32"/>
      <c r="X129" s="32"/>
      <c r="Y129" s="32"/>
      <c r="Z129" s="32"/>
      <c r="AA129" s="32"/>
      <c r="AB129" s="32"/>
      <c r="AC129" s="32"/>
      <c r="AD129" s="41"/>
      <c r="AF129" s="40"/>
    </row>
    <row r="130" spans="1:32">
      <c r="A130" s="42" t="s">
        <v>43</v>
      </c>
      <c r="B130" s="43" t="s">
        <v>1136</v>
      </c>
      <c r="C130" s="43"/>
      <c r="D130" s="44"/>
      <c r="E130" s="43"/>
      <c r="F130" s="44"/>
      <c r="G130" s="44" t="str">
        <f>VLOOKUP(A130,'4. 26th Round Awards'!B:B,1,FALSE)</f>
        <v>48/20b</v>
      </c>
      <c r="H130" s="43"/>
      <c r="I130" s="43"/>
      <c r="J130" s="45"/>
      <c r="K130" s="32">
        <v>1</v>
      </c>
      <c r="L130" s="32"/>
      <c r="M130" s="32"/>
      <c r="N130" s="32"/>
      <c r="O130" s="32"/>
      <c r="P130" s="32"/>
      <c r="Q130" s="32"/>
      <c r="R130" s="32"/>
      <c r="S130" s="32"/>
      <c r="T130" s="32"/>
      <c r="U130" s="32"/>
      <c r="V130" s="32"/>
      <c r="W130" s="32"/>
      <c r="X130" s="32"/>
      <c r="Y130" s="32"/>
      <c r="Z130" s="32"/>
      <c r="AA130" s="32"/>
      <c r="AB130" s="32"/>
      <c r="AC130" s="32"/>
      <c r="AD130" s="41"/>
      <c r="AF130" s="40"/>
    </row>
    <row r="131" spans="1:32">
      <c r="A131" s="42" t="s">
        <v>879</v>
      </c>
      <c r="B131" s="43" t="s">
        <v>1136</v>
      </c>
      <c r="C131" s="43"/>
      <c r="D131" s="44"/>
      <c r="E131" s="43"/>
      <c r="F131" s="44"/>
      <c r="G131" s="44" t="s">
        <v>879</v>
      </c>
      <c r="H131" s="43"/>
      <c r="I131" s="43"/>
      <c r="J131" s="45"/>
      <c r="K131" s="32">
        <v>1</v>
      </c>
      <c r="L131" s="32"/>
      <c r="M131" s="32"/>
      <c r="N131" s="32"/>
      <c r="O131" s="32"/>
      <c r="P131" s="32"/>
      <c r="Q131" s="32"/>
      <c r="R131" s="32"/>
      <c r="S131" s="32"/>
      <c r="T131" s="32"/>
      <c r="U131" s="32"/>
      <c r="V131" s="32"/>
      <c r="W131" s="32"/>
      <c r="X131" s="32"/>
      <c r="Y131" s="32"/>
      <c r="Z131" s="32"/>
      <c r="AA131" s="32"/>
      <c r="AB131" s="32"/>
      <c r="AC131" s="32"/>
      <c r="AD131" s="41"/>
      <c r="AF131" s="40"/>
    </row>
    <row r="132" spans="1:32">
      <c r="A132" s="42" t="s">
        <v>44</v>
      </c>
      <c r="B132" s="43" t="s">
        <v>1136</v>
      </c>
      <c r="C132" s="43"/>
      <c r="D132" s="44"/>
      <c r="E132" s="43"/>
      <c r="F132" s="44"/>
      <c r="G132" s="44" t="str">
        <f>VLOOKUP(A132,'4. 26th Round Awards'!B:B,1,FALSE)</f>
        <v>48/25a</v>
      </c>
      <c r="H132" s="43"/>
      <c r="I132" s="43"/>
      <c r="J132" s="45"/>
      <c r="K132" s="32">
        <v>1</v>
      </c>
      <c r="L132" s="32"/>
      <c r="M132" s="32"/>
      <c r="N132" s="32"/>
      <c r="O132" s="32"/>
      <c r="P132" s="32"/>
      <c r="Q132" s="32"/>
      <c r="R132" s="32"/>
      <c r="S132" s="32"/>
      <c r="T132" s="32"/>
      <c r="U132" s="32"/>
      <c r="V132" s="32"/>
      <c r="W132" s="32"/>
      <c r="X132" s="32"/>
      <c r="Y132" s="32"/>
      <c r="Z132" s="32"/>
      <c r="AA132" s="32"/>
      <c r="AB132" s="32"/>
      <c r="AC132" s="32"/>
      <c r="AD132" s="41"/>
      <c r="AF132" s="40"/>
    </row>
    <row r="133" spans="1:32">
      <c r="A133" s="42" t="s">
        <v>47</v>
      </c>
      <c r="B133" s="43" t="s">
        <v>1136</v>
      </c>
      <c r="C133" s="43"/>
      <c r="D133" s="44"/>
      <c r="E133" s="43"/>
      <c r="F133" s="44"/>
      <c r="G133" s="44" t="str">
        <f>VLOOKUP(A133,'4. 26th Round Awards'!B:B,1,FALSE)</f>
        <v>48/30c</v>
      </c>
      <c r="H133" s="43"/>
      <c r="I133" s="43"/>
      <c r="J133" s="45"/>
      <c r="K133" s="32">
        <v>1</v>
      </c>
      <c r="L133" s="32"/>
      <c r="M133" s="32"/>
      <c r="N133" s="32"/>
      <c r="O133" s="32"/>
      <c r="P133" s="32"/>
      <c r="Q133" s="32"/>
      <c r="R133" s="32"/>
      <c r="S133" s="32"/>
      <c r="T133" s="32"/>
      <c r="U133" s="32"/>
      <c r="V133" s="32"/>
      <c r="W133" s="32"/>
      <c r="X133" s="32"/>
      <c r="Y133" s="32"/>
      <c r="Z133" s="32"/>
      <c r="AA133" s="32"/>
      <c r="AB133" s="32"/>
      <c r="AC133" s="32"/>
      <c r="AD133" s="41"/>
      <c r="AF133" s="40"/>
    </row>
    <row r="134" spans="1:32">
      <c r="A134" s="42" t="s">
        <v>373</v>
      </c>
      <c r="B134" s="43" t="s">
        <v>1136</v>
      </c>
      <c r="C134" s="43"/>
      <c r="D134" s="44"/>
      <c r="E134" s="43"/>
      <c r="F134" s="44"/>
      <c r="G134" s="44" t="str">
        <f>VLOOKUP(A134,'4. 26th Round Awards'!B:B,1,FALSE)</f>
        <v>48/6c</v>
      </c>
      <c r="H134" s="43"/>
      <c r="I134" s="43"/>
      <c r="J134" s="45"/>
      <c r="K134" s="32">
        <v>1</v>
      </c>
      <c r="L134" s="32"/>
      <c r="M134" s="32"/>
      <c r="N134" s="32"/>
      <c r="O134" s="32"/>
      <c r="P134" s="32"/>
      <c r="Q134" s="32"/>
      <c r="R134" s="32"/>
      <c r="S134" s="32"/>
      <c r="T134" s="32"/>
      <c r="U134" s="32"/>
      <c r="V134" s="32"/>
      <c r="W134" s="32"/>
      <c r="X134" s="32"/>
      <c r="Y134" s="32"/>
      <c r="Z134" s="32"/>
      <c r="AA134" s="32"/>
      <c r="AB134" s="32"/>
      <c r="AC134" s="32"/>
      <c r="AD134" s="41"/>
      <c r="AF134" s="40"/>
    </row>
    <row r="135" spans="1:32">
      <c r="A135" s="42" t="s">
        <v>919</v>
      </c>
      <c r="B135" s="43" t="s">
        <v>1136</v>
      </c>
      <c r="C135" s="43"/>
      <c r="D135" s="44"/>
      <c r="E135" s="43"/>
      <c r="F135" s="44"/>
      <c r="G135" s="44" t="str">
        <f>VLOOKUP(A135,'4. 26th Round Awards'!B:B,1,FALSE)</f>
        <v>48/6d</v>
      </c>
      <c r="H135" s="43"/>
      <c r="I135" s="43"/>
      <c r="J135" s="45"/>
      <c r="K135" s="32">
        <v>1</v>
      </c>
      <c r="L135" s="32"/>
      <c r="M135" s="32"/>
      <c r="N135" s="32"/>
      <c r="O135" s="32"/>
      <c r="P135" s="32"/>
      <c r="Q135" s="32"/>
      <c r="R135" s="32"/>
      <c r="S135" s="32"/>
      <c r="T135" s="32"/>
      <c r="U135" s="32"/>
      <c r="V135" s="32"/>
      <c r="W135" s="32"/>
      <c r="X135" s="32"/>
      <c r="Y135" s="32"/>
      <c r="Z135" s="32"/>
      <c r="AA135" s="32"/>
      <c r="AB135" s="32"/>
      <c r="AC135" s="32"/>
      <c r="AD135" s="41"/>
      <c r="AF135" s="40"/>
    </row>
    <row r="136" spans="1:32">
      <c r="A136" s="42" t="s">
        <v>37</v>
      </c>
      <c r="B136" s="43" t="s">
        <v>1136</v>
      </c>
      <c r="C136" s="43"/>
      <c r="D136" s="44"/>
      <c r="E136" s="43"/>
      <c r="F136" s="44"/>
      <c r="G136" s="44" t="str">
        <f>VLOOKUP(A136,'4. 26th Round Awards'!B:B,1,FALSE)</f>
        <v>48/8d</v>
      </c>
      <c r="H136" s="43"/>
      <c r="I136" s="43"/>
      <c r="J136" s="45"/>
      <c r="K136" s="32">
        <v>1</v>
      </c>
      <c r="L136" s="32"/>
      <c r="M136" s="32"/>
      <c r="N136" s="32"/>
      <c r="O136" s="32"/>
      <c r="P136" s="32"/>
      <c r="Q136" s="32"/>
      <c r="R136" s="32"/>
      <c r="S136" s="32"/>
      <c r="T136" s="32"/>
      <c r="U136" s="32"/>
      <c r="V136" s="32"/>
      <c r="W136" s="32"/>
      <c r="X136" s="32"/>
      <c r="Y136" s="32"/>
      <c r="Z136" s="32"/>
      <c r="AA136" s="32"/>
      <c r="AB136" s="32"/>
      <c r="AC136" s="32"/>
      <c r="AD136" s="41"/>
      <c r="AF136" s="40"/>
    </row>
    <row r="137" spans="1:32">
      <c r="A137" s="42" t="s">
        <v>36</v>
      </c>
      <c r="B137" s="43" t="s">
        <v>1136</v>
      </c>
      <c r="C137" s="43"/>
      <c r="D137" s="44"/>
      <c r="E137" s="43"/>
      <c r="F137" s="44"/>
      <c r="G137" s="44" t="str">
        <f>VLOOKUP(A137,'4. 26th Round Awards'!B:B,1,FALSE)</f>
        <v>48/9b</v>
      </c>
      <c r="H137" s="43"/>
      <c r="I137" s="43"/>
      <c r="J137" s="45"/>
      <c r="K137" s="32">
        <v>1</v>
      </c>
      <c r="L137" s="32"/>
      <c r="M137" s="32"/>
      <c r="N137" s="32"/>
      <c r="O137" s="32"/>
      <c r="P137" s="32"/>
      <c r="Q137" s="32"/>
      <c r="R137" s="32"/>
      <c r="S137" s="32"/>
      <c r="T137" s="32"/>
      <c r="U137" s="32"/>
      <c r="V137" s="32"/>
      <c r="W137" s="32"/>
      <c r="X137" s="32"/>
      <c r="Y137" s="32"/>
      <c r="Z137" s="32"/>
      <c r="AA137" s="32"/>
      <c r="AB137" s="32"/>
      <c r="AC137" s="32"/>
      <c r="AD137" s="41"/>
      <c r="AF137" s="40"/>
    </row>
    <row r="138" spans="1:32">
      <c r="A138" s="42" t="s">
        <v>50</v>
      </c>
      <c r="B138" s="43" t="s">
        <v>1136</v>
      </c>
      <c r="C138" s="43"/>
      <c r="D138" s="44"/>
      <c r="E138" s="43"/>
      <c r="F138" s="44"/>
      <c r="G138" s="44" t="str">
        <f>VLOOKUP(A138,'4. 26th Round Awards'!B:B,1,FALSE)</f>
        <v>49/14a</v>
      </c>
      <c r="H138" s="43"/>
      <c r="I138" s="43"/>
      <c r="J138" s="45"/>
      <c r="K138" s="32">
        <v>1</v>
      </c>
      <c r="L138" s="32"/>
      <c r="M138" s="32"/>
      <c r="N138" s="32"/>
      <c r="O138" s="32"/>
      <c r="P138" s="32"/>
      <c r="Q138" s="32"/>
      <c r="R138" s="32"/>
      <c r="S138" s="32"/>
      <c r="T138" s="32"/>
      <c r="U138" s="32"/>
      <c r="V138" s="32"/>
      <c r="W138" s="32"/>
      <c r="X138" s="32"/>
      <c r="Y138" s="32"/>
      <c r="Z138" s="32"/>
      <c r="AA138" s="32"/>
      <c r="AB138" s="32"/>
      <c r="AC138" s="32"/>
      <c r="AD138" s="41"/>
      <c r="AF138" s="40"/>
    </row>
    <row r="139" spans="1:32">
      <c r="A139" s="42" t="s">
        <v>51</v>
      </c>
      <c r="B139" s="43" t="s">
        <v>1136</v>
      </c>
      <c r="C139" s="43"/>
      <c r="D139" s="44"/>
      <c r="E139" s="43"/>
      <c r="F139" s="44"/>
      <c r="G139" s="44" t="str">
        <f>VLOOKUP(A139,'4. 26th Round Awards'!B:B,1,FALSE)</f>
        <v>49/17d</v>
      </c>
      <c r="H139" s="43"/>
      <c r="I139" s="43"/>
      <c r="J139" s="45"/>
      <c r="K139" s="32">
        <v>1</v>
      </c>
      <c r="L139" s="32"/>
      <c r="M139" s="32"/>
      <c r="N139" s="32"/>
      <c r="O139" s="32"/>
      <c r="P139" s="32"/>
      <c r="Q139" s="32"/>
      <c r="R139" s="32"/>
      <c r="S139" s="32"/>
      <c r="T139" s="32"/>
      <c r="U139" s="32"/>
      <c r="V139" s="32"/>
      <c r="W139" s="32"/>
      <c r="X139" s="32"/>
      <c r="Y139" s="32"/>
      <c r="Z139" s="32"/>
      <c r="AA139" s="32"/>
      <c r="AB139" s="32"/>
      <c r="AC139" s="32"/>
      <c r="AD139" s="41"/>
      <c r="AF139" s="40"/>
    </row>
    <row r="140" spans="1:32">
      <c r="A140" s="42" t="s">
        <v>53</v>
      </c>
      <c r="B140" s="43" t="s">
        <v>1136</v>
      </c>
      <c r="C140" s="43"/>
      <c r="D140" s="44"/>
      <c r="E140" s="43"/>
      <c r="F140" s="44"/>
      <c r="G140" s="44" t="str">
        <f>VLOOKUP(A140,'4. 26th Round Awards'!B:B,1,FALSE)</f>
        <v>49/18b</v>
      </c>
      <c r="H140" s="43"/>
      <c r="I140" s="43"/>
      <c r="J140" s="45"/>
      <c r="K140" s="32">
        <v>1</v>
      </c>
      <c r="L140" s="32"/>
      <c r="M140" s="32"/>
      <c r="N140" s="32"/>
      <c r="O140" s="32"/>
      <c r="P140" s="32"/>
      <c r="Q140" s="32"/>
      <c r="R140" s="32"/>
      <c r="S140" s="32"/>
      <c r="T140" s="32"/>
      <c r="U140" s="32"/>
      <c r="V140" s="32"/>
      <c r="W140" s="32"/>
      <c r="X140" s="32"/>
      <c r="Y140" s="32"/>
      <c r="Z140" s="32"/>
      <c r="AA140" s="32"/>
      <c r="AB140" s="32"/>
      <c r="AC140" s="32"/>
      <c r="AD140" s="41"/>
      <c r="AF140" s="40"/>
    </row>
    <row r="141" spans="1:32">
      <c r="A141" s="42" t="s">
        <v>52</v>
      </c>
      <c r="B141" s="43" t="s">
        <v>1136</v>
      </c>
      <c r="C141" s="43"/>
      <c r="D141" s="44"/>
      <c r="E141" s="43"/>
      <c r="F141" s="44"/>
      <c r="G141" s="44" t="str">
        <f>VLOOKUP(A141,'4. 26th Round Awards'!B:B,1,FALSE)</f>
        <v>49/19b</v>
      </c>
      <c r="H141" s="43"/>
      <c r="I141" s="43"/>
      <c r="J141" s="45"/>
      <c r="K141" s="32">
        <v>1</v>
      </c>
      <c r="L141" s="32"/>
      <c r="M141" s="32"/>
      <c r="N141" s="32"/>
      <c r="O141" s="32"/>
      <c r="P141" s="32"/>
      <c r="Q141" s="32"/>
      <c r="R141" s="32"/>
      <c r="S141" s="32"/>
      <c r="T141" s="32"/>
      <c r="U141" s="32"/>
      <c r="V141" s="32"/>
      <c r="W141" s="32"/>
      <c r="X141" s="32"/>
      <c r="Y141" s="32"/>
      <c r="Z141" s="32"/>
      <c r="AA141" s="32"/>
      <c r="AB141" s="32"/>
      <c r="AC141" s="32"/>
      <c r="AD141" s="41"/>
      <c r="AF141" s="40"/>
    </row>
    <row r="142" spans="1:32">
      <c r="A142" s="42" t="s">
        <v>54</v>
      </c>
      <c r="B142" s="43" t="s">
        <v>1136</v>
      </c>
      <c r="C142" s="43"/>
      <c r="D142" s="44"/>
      <c r="E142" s="43"/>
      <c r="F142" s="44"/>
      <c r="G142" s="44" t="str">
        <f>VLOOKUP(A142,'4. 26th Round Awards'!B:B,1,FALSE)</f>
        <v>49/21c</v>
      </c>
      <c r="H142" s="43"/>
      <c r="I142" s="43"/>
      <c r="J142" s="45"/>
      <c r="K142" s="32">
        <v>1</v>
      </c>
      <c r="L142" s="32"/>
      <c r="M142" s="32"/>
      <c r="N142" s="32"/>
      <c r="O142" s="32"/>
      <c r="P142" s="32"/>
      <c r="Q142" s="32"/>
      <c r="R142" s="32"/>
      <c r="S142" s="32"/>
      <c r="T142" s="32"/>
      <c r="U142" s="32"/>
      <c r="V142" s="32"/>
      <c r="W142" s="32"/>
      <c r="X142" s="32"/>
      <c r="Y142" s="32"/>
      <c r="Z142" s="32"/>
      <c r="AA142" s="32"/>
      <c r="AB142" s="32"/>
      <c r="AC142" s="32"/>
      <c r="AD142" s="41"/>
      <c r="AF142" s="40"/>
    </row>
    <row r="143" spans="1:32">
      <c r="A143" s="42" t="s">
        <v>58</v>
      </c>
      <c r="B143" s="43" t="s">
        <v>1136</v>
      </c>
      <c r="C143" s="43"/>
      <c r="D143" s="44"/>
      <c r="E143" s="43"/>
      <c r="F143" s="44"/>
      <c r="G143" s="44" t="str">
        <f>VLOOKUP(A143,'4. 26th Round Awards'!B:B,1,FALSE)</f>
        <v>49/22b</v>
      </c>
      <c r="H143" s="43"/>
      <c r="I143" s="43"/>
      <c r="J143" s="45"/>
      <c r="K143" s="32">
        <v>1</v>
      </c>
      <c r="L143" s="32"/>
      <c r="M143" s="32"/>
      <c r="N143" s="32"/>
      <c r="O143" s="32"/>
      <c r="P143" s="32"/>
      <c r="Q143" s="32"/>
      <c r="R143" s="32"/>
      <c r="S143" s="32"/>
      <c r="T143" s="32"/>
      <c r="U143" s="32"/>
      <c r="V143" s="32"/>
      <c r="W143" s="32"/>
      <c r="X143" s="32"/>
      <c r="Y143" s="32"/>
      <c r="Z143" s="32"/>
      <c r="AA143" s="32"/>
      <c r="AB143" s="32"/>
      <c r="AC143" s="32"/>
      <c r="AD143" s="41"/>
      <c r="AF143" s="40"/>
    </row>
    <row r="144" spans="1:32">
      <c r="A144" s="42" t="s">
        <v>59</v>
      </c>
      <c r="B144" s="43" t="s">
        <v>1136</v>
      </c>
      <c r="C144" s="43"/>
      <c r="D144" s="44"/>
      <c r="E144" s="43"/>
      <c r="F144" s="44"/>
      <c r="G144" s="44" t="str">
        <f>VLOOKUP(A144,'4. 26th Round Awards'!B:B,1,FALSE)</f>
        <v>49/23b</v>
      </c>
      <c r="H144" s="43"/>
      <c r="I144" s="43"/>
      <c r="J144" s="45"/>
      <c r="K144" s="32">
        <v>1</v>
      </c>
      <c r="L144" s="32"/>
      <c r="M144" s="32"/>
      <c r="N144" s="32"/>
      <c r="O144" s="32"/>
      <c r="P144" s="32"/>
      <c r="Q144" s="32"/>
      <c r="R144" s="32"/>
      <c r="S144" s="32"/>
      <c r="T144" s="32"/>
      <c r="U144" s="32"/>
      <c r="V144" s="32"/>
      <c r="W144" s="32"/>
      <c r="X144" s="32"/>
      <c r="Y144" s="32"/>
      <c r="Z144" s="32"/>
      <c r="AA144" s="32"/>
      <c r="AB144" s="32"/>
      <c r="AC144" s="32"/>
      <c r="AD144" s="41"/>
      <c r="AF144" s="40"/>
    </row>
    <row r="145" spans="1:32">
      <c r="A145" s="42" t="s">
        <v>56</v>
      </c>
      <c r="B145" s="43" t="s">
        <v>1136</v>
      </c>
      <c r="C145" s="43"/>
      <c r="D145" s="44"/>
      <c r="E145" s="43"/>
      <c r="F145" s="44"/>
      <c r="G145" s="44" t="str">
        <f>VLOOKUP(A145,'4. 26th Round Awards'!B:B,1,FALSE)</f>
        <v>49/23c</v>
      </c>
      <c r="H145" s="43"/>
      <c r="I145" s="43"/>
      <c r="J145" s="45"/>
      <c r="K145" s="32">
        <v>1</v>
      </c>
      <c r="L145" s="32"/>
      <c r="M145" s="32"/>
      <c r="N145" s="32"/>
      <c r="O145" s="32"/>
      <c r="P145" s="32"/>
      <c r="Q145" s="32"/>
      <c r="R145" s="32"/>
      <c r="S145" s="32"/>
      <c r="T145" s="32"/>
      <c r="U145" s="32"/>
      <c r="V145" s="32"/>
      <c r="W145" s="32"/>
      <c r="X145" s="32"/>
      <c r="Y145" s="32"/>
      <c r="Z145" s="32"/>
      <c r="AA145" s="32"/>
      <c r="AB145" s="32"/>
      <c r="AC145" s="32"/>
      <c r="AD145" s="41"/>
      <c r="AF145" s="40"/>
    </row>
    <row r="146" spans="1:32">
      <c r="A146" s="42" t="s">
        <v>416</v>
      </c>
      <c r="B146" s="43" t="s">
        <v>1136</v>
      </c>
      <c r="C146" s="43"/>
      <c r="D146" s="44"/>
      <c r="E146" s="43"/>
      <c r="F146" s="44"/>
      <c r="G146" s="44" t="str">
        <f>VLOOKUP(A146,'4. 26th Round Awards'!B:B,1,FALSE)</f>
        <v>49/24c</v>
      </c>
      <c r="H146" s="43"/>
      <c r="I146" s="43"/>
      <c r="J146" s="45"/>
      <c r="K146" s="32">
        <v>1</v>
      </c>
      <c r="L146" s="32"/>
      <c r="M146" s="32"/>
      <c r="N146" s="32"/>
      <c r="O146" s="32"/>
      <c r="P146" s="32"/>
      <c r="Q146" s="32"/>
      <c r="R146" s="32"/>
      <c r="S146" s="32"/>
      <c r="T146" s="32"/>
      <c r="U146" s="32"/>
      <c r="V146" s="32"/>
      <c r="W146" s="32"/>
      <c r="X146" s="32"/>
      <c r="Y146" s="32"/>
      <c r="Z146" s="32"/>
      <c r="AA146" s="32"/>
      <c r="AB146" s="32"/>
      <c r="AC146" s="32"/>
      <c r="AD146" s="41"/>
      <c r="AF146" s="40"/>
    </row>
    <row r="147" spans="1:32">
      <c r="A147" s="42" t="s">
        <v>60</v>
      </c>
      <c r="B147" s="43" t="s">
        <v>1136</v>
      </c>
      <c r="C147" s="43"/>
      <c r="D147" s="44"/>
      <c r="E147" s="43"/>
      <c r="F147" s="44"/>
      <c r="G147" s="44" t="str">
        <f>VLOOKUP(A147,'4. 26th Round Awards'!B:B,1,FALSE)</f>
        <v>49/24d</v>
      </c>
      <c r="H147" s="43"/>
      <c r="I147" s="43"/>
      <c r="J147" s="45"/>
      <c r="K147" s="32">
        <v>1</v>
      </c>
      <c r="L147" s="32"/>
      <c r="M147" s="32"/>
      <c r="N147" s="32"/>
      <c r="O147" s="32"/>
      <c r="P147" s="32"/>
      <c r="Q147" s="32"/>
      <c r="R147" s="32"/>
      <c r="S147" s="32"/>
      <c r="T147" s="32"/>
      <c r="U147" s="32"/>
      <c r="V147" s="32"/>
      <c r="W147" s="32"/>
      <c r="X147" s="32"/>
      <c r="Y147" s="32"/>
      <c r="Z147" s="32"/>
      <c r="AA147" s="32"/>
      <c r="AB147" s="32"/>
      <c r="AC147" s="32"/>
      <c r="AD147" s="41"/>
      <c r="AF147" s="40"/>
    </row>
    <row r="148" spans="1:32">
      <c r="A148" s="42" t="s">
        <v>45</v>
      </c>
      <c r="B148" s="43" t="s">
        <v>1136</v>
      </c>
      <c r="C148" s="43"/>
      <c r="D148" s="44"/>
      <c r="E148" s="43"/>
      <c r="F148" s="44"/>
      <c r="G148" s="44" t="str">
        <f>VLOOKUP(A148,'4. 26th Round Awards'!B:B,1,FALSE)</f>
        <v>49/26b</v>
      </c>
      <c r="H148" s="43"/>
      <c r="I148" s="43"/>
      <c r="J148" s="45"/>
      <c r="K148" s="32">
        <v>1</v>
      </c>
      <c r="L148" s="32"/>
      <c r="M148" s="32"/>
      <c r="N148" s="32"/>
      <c r="O148" s="32"/>
      <c r="P148" s="32"/>
      <c r="Q148" s="32"/>
      <c r="R148" s="32"/>
      <c r="S148" s="32"/>
      <c r="T148" s="32"/>
      <c r="U148" s="32"/>
      <c r="V148" s="32"/>
      <c r="W148" s="32"/>
      <c r="X148" s="32"/>
      <c r="Y148" s="32"/>
      <c r="Z148" s="32"/>
      <c r="AA148" s="32"/>
      <c r="AB148" s="32"/>
      <c r="AC148" s="32"/>
      <c r="AD148" s="41"/>
      <c r="AF148" s="40"/>
    </row>
    <row r="149" spans="1:32">
      <c r="A149" s="42" t="s">
        <v>57</v>
      </c>
      <c r="B149" s="43" t="s">
        <v>1136</v>
      </c>
      <c r="C149" s="43"/>
      <c r="D149" s="44"/>
      <c r="E149" s="43"/>
      <c r="F149" s="44"/>
      <c r="G149" s="44" t="str">
        <f>VLOOKUP(A149,'4. 26th Round Awards'!B:B,1,FALSE)</f>
        <v>49/27c</v>
      </c>
      <c r="H149" s="43"/>
      <c r="I149" s="43"/>
      <c r="J149" s="45"/>
      <c r="K149" s="32">
        <v>1</v>
      </c>
      <c r="L149" s="32"/>
      <c r="M149" s="32"/>
      <c r="N149" s="32"/>
      <c r="O149" s="32"/>
      <c r="P149" s="32"/>
      <c r="Q149" s="32"/>
      <c r="R149" s="32"/>
      <c r="S149" s="32"/>
      <c r="T149" s="32"/>
      <c r="U149" s="32"/>
      <c r="V149" s="32"/>
      <c r="W149" s="32"/>
      <c r="X149" s="32"/>
      <c r="Y149" s="32"/>
      <c r="Z149" s="32"/>
      <c r="AA149" s="32"/>
      <c r="AB149" s="32"/>
      <c r="AC149" s="32"/>
      <c r="AD149" s="41"/>
      <c r="AF149" s="40"/>
    </row>
    <row r="150" spans="1:32">
      <c r="A150" s="42" t="s">
        <v>55</v>
      </c>
      <c r="B150" s="43" t="s">
        <v>1136</v>
      </c>
      <c r="C150" s="43"/>
      <c r="D150" s="44"/>
      <c r="E150" s="43"/>
      <c r="F150" s="44"/>
      <c r="G150" s="44" t="str">
        <f>VLOOKUP(A150,'4. 26th Round Awards'!B:B,1,FALSE)</f>
        <v>49/28c</v>
      </c>
      <c r="H150" s="43"/>
      <c r="I150" s="43"/>
      <c r="J150" s="45"/>
      <c r="K150" s="32">
        <v>1</v>
      </c>
      <c r="L150" s="32"/>
      <c r="M150" s="32"/>
      <c r="N150" s="32"/>
      <c r="O150" s="32"/>
      <c r="P150" s="32"/>
      <c r="Q150" s="32"/>
      <c r="R150" s="32"/>
      <c r="S150" s="32"/>
      <c r="T150" s="32"/>
      <c r="U150" s="32"/>
      <c r="V150" s="32"/>
      <c r="W150" s="32"/>
      <c r="X150" s="32"/>
      <c r="Y150" s="32"/>
      <c r="Z150" s="32"/>
      <c r="AA150" s="32"/>
      <c r="AB150" s="32"/>
      <c r="AC150" s="32"/>
      <c r="AD150" s="41"/>
      <c r="AF150" s="40"/>
    </row>
    <row r="151" spans="1:32">
      <c r="A151" s="42" t="s">
        <v>419</v>
      </c>
      <c r="B151" s="43" t="s">
        <v>1136</v>
      </c>
      <c r="C151" s="43"/>
      <c r="D151" s="44"/>
      <c r="E151" s="43"/>
      <c r="F151" s="44"/>
      <c r="G151" s="44" t="str">
        <f>VLOOKUP(A151,'4. 26th Round Awards'!B:B,1,FALSE)</f>
        <v>49/29f</v>
      </c>
      <c r="H151" s="43"/>
      <c r="I151" s="43"/>
      <c r="J151" s="45"/>
      <c r="K151" s="32">
        <v>1</v>
      </c>
      <c r="L151" s="32"/>
      <c r="M151" s="32"/>
      <c r="N151" s="32"/>
      <c r="O151" s="32"/>
      <c r="P151" s="32"/>
      <c r="Q151" s="32"/>
      <c r="R151" s="32"/>
      <c r="S151" s="32"/>
      <c r="T151" s="32"/>
      <c r="U151" s="32"/>
      <c r="V151" s="32"/>
      <c r="W151" s="32"/>
      <c r="X151" s="32"/>
      <c r="Y151" s="32"/>
      <c r="Z151" s="32"/>
      <c r="AA151" s="32"/>
      <c r="AB151" s="32"/>
      <c r="AC151" s="32"/>
      <c r="AD151" s="41"/>
      <c r="AF151" s="40"/>
    </row>
    <row r="152" spans="1:32">
      <c r="A152" s="42" t="s">
        <v>395</v>
      </c>
      <c r="B152" s="43" t="s">
        <v>1136</v>
      </c>
      <c r="C152" s="43"/>
      <c r="D152" s="44"/>
      <c r="E152" s="43"/>
      <c r="F152" s="44"/>
      <c r="G152" s="44" t="str">
        <f>VLOOKUP(A152,'4. 26th Round Awards'!B:B,1,FALSE)</f>
        <v>49/2c</v>
      </c>
      <c r="H152" s="43"/>
      <c r="I152" s="43"/>
      <c r="J152" s="45"/>
      <c r="K152" s="32">
        <v>1</v>
      </c>
      <c r="L152" s="32"/>
      <c r="M152" s="32"/>
      <c r="N152" s="32"/>
      <c r="O152" s="32"/>
      <c r="P152" s="32"/>
      <c r="Q152" s="32"/>
      <c r="R152" s="32"/>
      <c r="S152" s="32"/>
      <c r="T152" s="32"/>
      <c r="U152" s="32"/>
      <c r="V152" s="32"/>
      <c r="W152" s="32"/>
      <c r="X152" s="32"/>
      <c r="Y152" s="32"/>
      <c r="Z152" s="32"/>
      <c r="AA152" s="32"/>
      <c r="AB152" s="32"/>
      <c r="AC152" s="32"/>
      <c r="AD152" s="41"/>
      <c r="AF152" s="40"/>
    </row>
    <row r="153" spans="1:32">
      <c r="A153" s="42" t="s">
        <v>415</v>
      </c>
      <c r="B153" s="43" t="s">
        <v>1136</v>
      </c>
      <c r="C153" s="43"/>
      <c r="D153" s="44"/>
      <c r="E153" s="43"/>
      <c r="F153" s="44"/>
      <c r="G153" s="44" t="str">
        <f>VLOOKUP(A153,'4. 26th Round Awards'!B:B,1,FALSE)</f>
        <v>49/30f</v>
      </c>
      <c r="H153" s="43"/>
      <c r="I153" s="43"/>
      <c r="J153" s="45"/>
      <c r="K153" s="32">
        <v>1</v>
      </c>
      <c r="L153" s="32"/>
      <c r="M153" s="32"/>
      <c r="N153" s="32"/>
      <c r="O153" s="32"/>
      <c r="P153" s="32"/>
      <c r="Q153" s="32"/>
      <c r="R153" s="32"/>
      <c r="S153" s="32"/>
      <c r="T153" s="32"/>
      <c r="U153" s="32"/>
      <c r="V153" s="32"/>
      <c r="W153" s="32"/>
      <c r="X153" s="32"/>
      <c r="Y153" s="32"/>
      <c r="Z153" s="32"/>
      <c r="AA153" s="32"/>
      <c r="AB153" s="32"/>
      <c r="AC153" s="32"/>
      <c r="AD153" s="41"/>
      <c r="AF153" s="40"/>
    </row>
    <row r="154" spans="1:32">
      <c r="A154" s="42" t="s">
        <v>396</v>
      </c>
      <c r="B154" s="43" t="s">
        <v>1136</v>
      </c>
      <c r="C154" s="43"/>
      <c r="D154" s="44"/>
      <c r="E154" s="43"/>
      <c r="F154" s="44"/>
      <c r="G154" s="44" t="str">
        <f>VLOOKUP(A154,'4. 26th Round Awards'!B:B,1,FALSE)</f>
        <v>49/4d</v>
      </c>
      <c r="H154" s="43"/>
      <c r="I154" s="43"/>
      <c r="J154" s="45"/>
      <c r="K154" s="32">
        <v>1</v>
      </c>
      <c r="L154" s="32"/>
      <c r="M154" s="32"/>
      <c r="N154" s="32"/>
      <c r="O154" s="32"/>
      <c r="P154" s="32"/>
      <c r="Q154" s="32"/>
      <c r="R154" s="32"/>
      <c r="S154" s="32"/>
      <c r="T154" s="32"/>
      <c r="U154" s="32"/>
      <c r="V154" s="32"/>
      <c r="W154" s="32"/>
      <c r="X154" s="32"/>
      <c r="Y154" s="32"/>
      <c r="Z154" s="32"/>
      <c r="AA154" s="32"/>
      <c r="AB154" s="32"/>
      <c r="AC154" s="32"/>
      <c r="AD154" s="41"/>
      <c r="AF154" s="40"/>
    </row>
    <row r="155" spans="1:32">
      <c r="A155" s="42" t="s">
        <v>397</v>
      </c>
      <c r="B155" s="43" t="s">
        <v>1136</v>
      </c>
      <c r="C155" s="43"/>
      <c r="D155" s="44"/>
      <c r="E155" s="43"/>
      <c r="F155" s="44"/>
      <c r="G155" s="44" t="str">
        <f>VLOOKUP(A155,'4. 26th Round Awards'!B:B,1,FALSE)</f>
        <v>49/9d</v>
      </c>
      <c r="H155" s="43"/>
      <c r="I155" s="43"/>
      <c r="J155" s="45"/>
      <c r="K155" s="32">
        <v>1</v>
      </c>
      <c r="L155" s="32"/>
      <c r="M155" s="32"/>
      <c r="N155" s="32"/>
      <c r="O155" s="32"/>
      <c r="P155" s="32"/>
      <c r="Q155" s="32"/>
      <c r="R155" s="32"/>
      <c r="S155" s="32"/>
      <c r="T155" s="32"/>
      <c r="U155" s="32"/>
      <c r="V155" s="32"/>
      <c r="W155" s="32"/>
      <c r="X155" s="32"/>
      <c r="Y155" s="32"/>
      <c r="Z155" s="32"/>
      <c r="AA155" s="32"/>
      <c r="AB155" s="32"/>
      <c r="AC155" s="32"/>
      <c r="AD155" s="41"/>
      <c r="AF155" s="40"/>
    </row>
    <row r="156" spans="1:32">
      <c r="A156" s="42" t="s">
        <v>46</v>
      </c>
      <c r="B156" s="43" t="s">
        <v>1136</v>
      </c>
      <c r="C156" s="43"/>
      <c r="D156" s="44"/>
      <c r="E156" s="43"/>
      <c r="F156" s="44"/>
      <c r="G156" s="44" t="str">
        <f>VLOOKUP(A156,'4. 26th Round Awards'!B:B,1,FALSE)</f>
        <v>52/5c</v>
      </c>
      <c r="H156" s="43"/>
      <c r="I156" s="43"/>
      <c r="J156" s="45"/>
      <c r="K156" s="32">
        <v>1</v>
      </c>
      <c r="L156" s="32"/>
      <c r="M156" s="32"/>
      <c r="N156" s="32"/>
      <c r="O156" s="32"/>
      <c r="P156" s="32"/>
      <c r="Q156" s="32"/>
      <c r="R156" s="32"/>
      <c r="S156" s="32"/>
      <c r="T156" s="32"/>
      <c r="U156" s="32"/>
      <c r="V156" s="32"/>
      <c r="W156" s="32"/>
      <c r="X156" s="32"/>
      <c r="Y156" s="32"/>
      <c r="Z156" s="32"/>
      <c r="AA156" s="32"/>
      <c r="AB156" s="32"/>
      <c r="AC156" s="32"/>
      <c r="AD156" s="41"/>
      <c r="AF156" s="40"/>
    </row>
    <row r="157" spans="1:32">
      <c r="A157" s="42" t="s">
        <v>48</v>
      </c>
      <c r="B157" s="43" t="s">
        <v>1136</v>
      </c>
      <c r="C157" s="43"/>
      <c r="D157" s="44"/>
      <c r="E157" s="43"/>
      <c r="F157" s="44"/>
      <c r="G157" s="44" t="str">
        <f>VLOOKUP(A157,'4. 26th Round Awards'!B:B,1,FALSE)</f>
        <v>53/1b</v>
      </c>
      <c r="H157" s="43"/>
      <c r="I157" s="43"/>
      <c r="J157" s="45"/>
      <c r="K157" s="32">
        <v>1</v>
      </c>
      <c r="L157" s="32"/>
      <c r="M157" s="32"/>
      <c r="N157" s="32"/>
      <c r="O157" s="32"/>
      <c r="P157" s="32"/>
      <c r="Q157" s="32"/>
      <c r="R157" s="32"/>
      <c r="S157" s="32"/>
      <c r="T157" s="32"/>
      <c r="U157" s="32"/>
      <c r="V157" s="32"/>
      <c r="W157" s="32"/>
      <c r="X157" s="32"/>
      <c r="Y157" s="32"/>
      <c r="Z157" s="32"/>
      <c r="AA157" s="32"/>
      <c r="AB157" s="32"/>
      <c r="AC157" s="32"/>
      <c r="AD157" s="41"/>
      <c r="AF157" s="40"/>
    </row>
    <row r="158" spans="1:32">
      <c r="A158" s="42" t="s">
        <v>61</v>
      </c>
      <c r="B158" s="43" t="s">
        <v>1136</v>
      </c>
      <c r="C158" s="43"/>
      <c r="D158" s="44"/>
      <c r="E158" s="43"/>
      <c r="F158" s="44"/>
      <c r="G158" s="44" t="str">
        <f>VLOOKUP(A158,'4. 26th Round Awards'!B:B,1,FALSE)</f>
        <v>53/2c</v>
      </c>
      <c r="H158" s="43"/>
      <c r="I158" s="43"/>
      <c r="J158" s="45"/>
      <c r="K158" s="32">
        <v>1</v>
      </c>
      <c r="L158" s="32"/>
      <c r="M158" s="32"/>
      <c r="N158" s="32"/>
      <c r="O158" s="32"/>
      <c r="P158" s="32"/>
      <c r="Q158" s="32"/>
      <c r="R158" s="32"/>
      <c r="S158" s="32"/>
      <c r="T158" s="32"/>
      <c r="U158" s="32"/>
      <c r="V158" s="32"/>
      <c r="W158" s="32"/>
      <c r="X158" s="32"/>
      <c r="Y158" s="32"/>
      <c r="Z158" s="32"/>
      <c r="AA158" s="32"/>
      <c r="AB158" s="32"/>
      <c r="AC158" s="32"/>
      <c r="AD158" s="41"/>
      <c r="AF158" s="40"/>
    </row>
    <row r="159" spans="1:32">
      <c r="A159" s="42" t="s">
        <v>360</v>
      </c>
      <c r="B159" s="43" t="s">
        <v>1136</v>
      </c>
      <c r="C159" s="43"/>
      <c r="D159" s="44"/>
      <c r="E159" s="43"/>
      <c r="F159" s="44"/>
      <c r="G159" s="44"/>
      <c r="H159" s="43"/>
      <c r="I159" s="43"/>
      <c r="J159" s="45"/>
      <c r="K159" s="32"/>
      <c r="L159" s="32"/>
      <c r="M159" s="32"/>
      <c r="N159" s="32"/>
      <c r="O159" s="32"/>
      <c r="P159" s="32"/>
      <c r="Q159" s="32"/>
      <c r="R159" s="32"/>
      <c r="S159" s="32"/>
      <c r="T159" s="31">
        <v>1</v>
      </c>
      <c r="U159" s="32"/>
      <c r="V159" s="32"/>
      <c r="W159" s="32"/>
      <c r="X159" s="32"/>
      <c r="Y159" s="32"/>
      <c r="Z159" s="32"/>
      <c r="AA159" s="32"/>
      <c r="AB159" s="32"/>
      <c r="AC159" s="32"/>
      <c r="AD159" s="41"/>
      <c r="AF159" s="40"/>
    </row>
    <row r="160" spans="1:32">
      <c r="A160" s="42" t="s">
        <v>317</v>
      </c>
      <c r="B160" s="43" t="s">
        <v>1136</v>
      </c>
      <c r="C160" s="43"/>
      <c r="D160" s="44"/>
      <c r="E160" s="43"/>
      <c r="F160" s="44"/>
      <c r="G160" s="44"/>
      <c r="H160" s="43"/>
      <c r="I160" s="43"/>
      <c r="J160" s="45"/>
      <c r="K160" s="32"/>
      <c r="L160" s="32"/>
      <c r="M160" s="32"/>
      <c r="N160" s="32"/>
      <c r="O160" s="32"/>
      <c r="P160" s="32"/>
      <c r="Q160" s="32"/>
      <c r="R160" s="32"/>
      <c r="S160" s="32"/>
      <c r="T160" s="31">
        <v>1</v>
      </c>
      <c r="U160" s="32"/>
      <c r="V160" s="32"/>
      <c r="W160" s="32"/>
      <c r="X160" s="32"/>
      <c r="Y160" s="32"/>
      <c r="Z160" s="32"/>
      <c r="AA160" s="32"/>
      <c r="AB160" s="32"/>
      <c r="AC160" s="32"/>
      <c r="AD160" s="41"/>
      <c r="AF160" s="40"/>
    </row>
    <row r="161" spans="1:32">
      <c r="A161" s="42" t="s">
        <v>357</v>
      </c>
      <c r="B161" s="43" t="s">
        <v>1136</v>
      </c>
      <c r="C161" s="43"/>
      <c r="D161" s="44"/>
      <c r="E161" s="43"/>
      <c r="F161" s="44"/>
      <c r="G161" s="44"/>
      <c r="H161" s="43"/>
      <c r="I161" s="43"/>
      <c r="J161" s="45"/>
      <c r="K161" s="32"/>
      <c r="L161" s="32"/>
      <c r="M161" s="32"/>
      <c r="N161" s="32"/>
      <c r="O161" s="32"/>
      <c r="P161" s="32"/>
      <c r="Q161" s="32"/>
      <c r="R161" s="32"/>
      <c r="S161" s="32"/>
      <c r="T161" s="31">
        <v>1</v>
      </c>
      <c r="U161" s="32"/>
      <c r="V161" s="32"/>
      <c r="W161" s="32"/>
      <c r="X161" s="32"/>
      <c r="Y161" s="32"/>
      <c r="Z161" s="32"/>
      <c r="AA161" s="32"/>
      <c r="AB161" s="32"/>
      <c r="AC161" s="32"/>
      <c r="AD161" s="41"/>
      <c r="AF161" s="40"/>
    </row>
    <row r="162" spans="1:32">
      <c r="A162" s="42" t="s">
        <v>153</v>
      </c>
      <c r="B162" s="43" t="s">
        <v>1136</v>
      </c>
      <c r="C162" s="43"/>
      <c r="D162" s="44"/>
      <c r="E162" s="43"/>
      <c r="F162" s="44"/>
      <c r="G162" s="44"/>
      <c r="H162" s="43" t="s">
        <v>457</v>
      </c>
      <c r="I162" s="51"/>
      <c r="J162" s="52"/>
      <c r="K162" s="51"/>
      <c r="L162" s="51"/>
      <c r="M162" s="51"/>
      <c r="N162" s="51"/>
      <c r="O162" s="51"/>
      <c r="P162" s="51"/>
      <c r="Q162" s="51"/>
      <c r="R162" s="51"/>
      <c r="S162" s="51"/>
      <c r="T162" s="51">
        <v>1</v>
      </c>
      <c r="U162" s="51"/>
      <c r="V162" s="51"/>
      <c r="W162" s="51"/>
      <c r="X162" s="51"/>
      <c r="Y162" s="51"/>
      <c r="Z162" s="51"/>
      <c r="AA162" s="51"/>
      <c r="AB162" s="51"/>
      <c r="AC162" s="51"/>
      <c r="AD162" s="52"/>
      <c r="AF162" s="40"/>
    </row>
    <row r="163" spans="1:32">
      <c r="A163" s="42" t="s">
        <v>232</v>
      </c>
      <c r="B163" s="43" t="s">
        <v>1136</v>
      </c>
      <c r="C163" s="43"/>
      <c r="D163" s="44"/>
      <c r="E163" s="43"/>
      <c r="F163" s="44"/>
      <c r="G163" s="44"/>
      <c r="H163" s="43"/>
      <c r="I163" s="43"/>
      <c r="J163" s="45"/>
      <c r="K163" s="32"/>
      <c r="L163" s="32"/>
      <c r="M163" s="32"/>
      <c r="N163" s="32"/>
      <c r="O163" s="32"/>
      <c r="P163" s="32"/>
      <c r="Q163" s="32"/>
      <c r="R163" s="32"/>
      <c r="S163" s="32"/>
      <c r="T163" s="31">
        <v>1</v>
      </c>
      <c r="U163" s="32"/>
      <c r="V163" s="32"/>
      <c r="W163" s="32"/>
      <c r="X163" s="32"/>
      <c r="Y163" s="32"/>
      <c r="Z163" s="32"/>
      <c r="AA163" s="32"/>
      <c r="AB163" s="32"/>
      <c r="AC163" s="32"/>
      <c r="AD163" s="41"/>
      <c r="AF163" s="40"/>
    </row>
    <row r="164" spans="1:32">
      <c r="A164" s="42" t="s">
        <v>210</v>
      </c>
      <c r="B164" s="43" t="s">
        <v>1136</v>
      </c>
      <c r="C164" s="43"/>
      <c r="D164" s="44"/>
      <c r="E164" s="43"/>
      <c r="F164" s="44"/>
      <c r="G164" s="44"/>
      <c r="H164" s="43" t="s">
        <v>456</v>
      </c>
      <c r="I164" s="47"/>
      <c r="J164" s="48"/>
      <c r="K164" s="47"/>
      <c r="L164" s="47"/>
      <c r="M164" s="47"/>
      <c r="N164" s="47"/>
      <c r="O164" s="47"/>
      <c r="P164" s="47"/>
      <c r="Q164" s="47"/>
      <c r="R164" s="47"/>
      <c r="S164" s="47"/>
      <c r="T164" s="47">
        <v>1</v>
      </c>
      <c r="U164" s="47"/>
      <c r="V164" s="47"/>
      <c r="W164" s="47"/>
      <c r="X164" s="47"/>
      <c r="Y164" s="47"/>
      <c r="Z164" s="47"/>
      <c r="AA164" s="47"/>
      <c r="AB164" s="47"/>
      <c r="AC164" s="47"/>
      <c r="AD164" s="48"/>
      <c r="AF164" s="40"/>
    </row>
    <row r="165" spans="1:32">
      <c r="A165" s="42" t="s">
        <v>154</v>
      </c>
      <c r="B165" s="43" t="s">
        <v>1136</v>
      </c>
      <c r="C165" s="43"/>
      <c r="D165" s="44"/>
      <c r="E165" s="43"/>
      <c r="F165" s="44"/>
      <c r="G165" s="44"/>
      <c r="H165" s="43" t="s">
        <v>456</v>
      </c>
      <c r="I165" s="47"/>
      <c r="J165" s="48"/>
      <c r="K165" s="47"/>
      <c r="L165" s="47"/>
      <c r="M165" s="47"/>
      <c r="N165" s="47"/>
      <c r="O165" s="47"/>
      <c r="P165" s="47"/>
      <c r="Q165" s="47"/>
      <c r="R165" s="47"/>
      <c r="S165" s="47"/>
      <c r="T165" s="47">
        <v>1</v>
      </c>
      <c r="U165" s="47"/>
      <c r="V165" s="47"/>
      <c r="W165" s="47"/>
      <c r="X165" s="47"/>
      <c r="Y165" s="47"/>
      <c r="Z165" s="47"/>
      <c r="AA165" s="47"/>
      <c r="AB165" s="47"/>
      <c r="AC165" s="47"/>
      <c r="AD165" s="48"/>
      <c r="AF165" s="40"/>
    </row>
    <row r="166" spans="1:32">
      <c r="A166" s="42" t="s">
        <v>356</v>
      </c>
      <c r="B166" s="43" t="s">
        <v>1136</v>
      </c>
      <c r="C166" s="43"/>
      <c r="D166" s="44"/>
      <c r="E166" s="43"/>
      <c r="F166" s="44"/>
      <c r="G166" s="44"/>
      <c r="H166" s="43"/>
      <c r="I166" s="43"/>
      <c r="J166" s="45"/>
      <c r="K166" s="32"/>
      <c r="L166" s="32"/>
      <c r="M166" s="32"/>
      <c r="N166" s="32"/>
      <c r="O166" s="32"/>
      <c r="P166" s="32"/>
      <c r="Q166" s="32"/>
      <c r="R166" s="32"/>
      <c r="S166" s="32"/>
      <c r="T166" s="32">
        <v>1</v>
      </c>
      <c r="U166" s="32"/>
      <c r="V166" s="32"/>
      <c r="W166" s="32"/>
      <c r="X166" s="32"/>
      <c r="Y166" s="32"/>
      <c r="Z166" s="32"/>
      <c r="AA166" s="32"/>
      <c r="AB166" s="32"/>
      <c r="AC166" s="32"/>
      <c r="AD166" s="41"/>
      <c r="AF166" s="40"/>
    </row>
    <row r="167" spans="1:32">
      <c r="A167" s="42" t="s">
        <v>267</v>
      </c>
      <c r="B167" s="43" t="s">
        <v>1136</v>
      </c>
      <c r="C167" s="43"/>
      <c r="D167" s="44"/>
      <c r="E167" s="43"/>
      <c r="F167" s="44"/>
      <c r="G167" s="44"/>
      <c r="H167" s="43"/>
      <c r="I167" s="43"/>
      <c r="J167" s="45"/>
      <c r="K167" s="32"/>
      <c r="L167" s="32"/>
      <c r="M167" s="32"/>
      <c r="N167" s="32"/>
      <c r="O167" s="32"/>
      <c r="P167" s="32"/>
      <c r="Q167" s="32"/>
      <c r="R167" s="32"/>
      <c r="S167" s="32"/>
      <c r="T167" s="32">
        <v>1</v>
      </c>
      <c r="U167" s="32"/>
      <c r="V167" s="32"/>
      <c r="W167" s="32"/>
      <c r="X167" s="32"/>
      <c r="Y167" s="32"/>
      <c r="Z167" s="32"/>
      <c r="AA167" s="32"/>
      <c r="AB167" s="32"/>
      <c r="AC167" s="32"/>
      <c r="AD167" s="41"/>
      <c r="AF167" s="40"/>
    </row>
    <row r="168" spans="1:32">
      <c r="A168" s="42" t="s">
        <v>358</v>
      </c>
      <c r="B168" s="43" t="s">
        <v>1136</v>
      </c>
      <c r="C168" s="43"/>
      <c r="D168" s="44"/>
      <c r="E168" s="43"/>
      <c r="F168" s="44"/>
      <c r="G168" s="44"/>
      <c r="H168" s="43"/>
      <c r="I168" s="43"/>
      <c r="J168" s="45"/>
      <c r="K168" s="32"/>
      <c r="L168" s="32"/>
      <c r="M168" s="32"/>
      <c r="N168" s="32"/>
      <c r="O168" s="32"/>
      <c r="P168" s="32"/>
      <c r="Q168" s="32"/>
      <c r="R168" s="32"/>
      <c r="S168" s="32"/>
      <c r="T168" s="32">
        <v>1</v>
      </c>
      <c r="U168" s="32"/>
      <c r="V168" s="32"/>
      <c r="W168" s="32"/>
      <c r="X168" s="32"/>
      <c r="Y168" s="32"/>
      <c r="Z168" s="32"/>
      <c r="AA168" s="32"/>
      <c r="AB168" s="32"/>
      <c r="AC168" s="32"/>
      <c r="AD168" s="41"/>
      <c r="AF168" s="40"/>
    </row>
    <row r="169" spans="1:32">
      <c r="A169" s="42" t="s">
        <v>122</v>
      </c>
      <c r="B169" s="43" t="s">
        <v>1136</v>
      </c>
      <c r="C169" s="43"/>
      <c r="D169" s="44">
        <v>1</v>
      </c>
      <c r="E169" s="43" t="s">
        <v>423</v>
      </c>
      <c r="F169" s="44">
        <v>2013</v>
      </c>
      <c r="G169" s="44"/>
      <c r="H169" s="43" t="s">
        <v>437</v>
      </c>
      <c r="I169" s="49">
        <v>1</v>
      </c>
      <c r="J169" s="50"/>
      <c r="K169" s="49"/>
      <c r="L169" s="49"/>
      <c r="M169" s="49"/>
      <c r="N169" s="49"/>
      <c r="O169" s="49"/>
      <c r="P169" s="49"/>
      <c r="Q169" s="49"/>
      <c r="R169" s="49"/>
      <c r="S169" s="49"/>
      <c r="T169" s="49">
        <v>1</v>
      </c>
      <c r="U169" s="49"/>
      <c r="V169" s="49"/>
      <c r="W169" s="49"/>
      <c r="X169" s="49"/>
      <c r="Y169" s="49"/>
      <c r="Z169" s="49"/>
      <c r="AA169" s="49"/>
      <c r="AB169" s="49"/>
      <c r="AC169" s="49"/>
      <c r="AD169" s="50"/>
      <c r="AF169" s="40"/>
    </row>
    <row r="170" spans="1:32">
      <c r="A170" s="42" t="s">
        <v>324</v>
      </c>
      <c r="B170" s="43" t="s">
        <v>1136</v>
      </c>
      <c r="C170" s="43"/>
      <c r="D170" s="44"/>
      <c r="E170" s="43"/>
      <c r="F170" s="44"/>
      <c r="G170" s="44"/>
      <c r="H170" s="43" t="s">
        <v>456</v>
      </c>
      <c r="I170" s="47"/>
      <c r="J170" s="48"/>
      <c r="K170" s="47"/>
      <c r="L170" s="47"/>
      <c r="M170" s="47"/>
      <c r="N170" s="47"/>
      <c r="O170" s="47"/>
      <c r="P170" s="47"/>
      <c r="Q170" s="47"/>
      <c r="R170" s="47"/>
      <c r="S170" s="47"/>
      <c r="T170" s="47">
        <v>1</v>
      </c>
      <c r="U170" s="47"/>
      <c r="V170" s="47"/>
      <c r="W170" s="47"/>
      <c r="X170" s="47"/>
      <c r="Y170" s="47"/>
      <c r="Z170" s="47"/>
      <c r="AA170" s="47"/>
      <c r="AB170" s="47"/>
      <c r="AC170" s="47"/>
      <c r="AD170" s="48"/>
      <c r="AF170" s="40"/>
    </row>
    <row r="171" spans="1:32">
      <c r="A171" s="42" t="s">
        <v>325</v>
      </c>
      <c r="B171" s="43" t="s">
        <v>1136</v>
      </c>
      <c r="C171" s="43"/>
      <c r="D171" s="44"/>
      <c r="E171" s="43"/>
      <c r="F171" s="44"/>
      <c r="G171" s="44"/>
      <c r="H171" s="43" t="s">
        <v>456</v>
      </c>
      <c r="I171" s="47"/>
      <c r="J171" s="48"/>
      <c r="K171" s="47"/>
      <c r="L171" s="47"/>
      <c r="M171" s="47"/>
      <c r="N171" s="47"/>
      <c r="O171" s="47"/>
      <c r="P171" s="47"/>
      <c r="Q171" s="47"/>
      <c r="R171" s="47"/>
      <c r="S171" s="47"/>
      <c r="T171" s="47">
        <v>1</v>
      </c>
      <c r="U171" s="47"/>
      <c r="V171" s="47"/>
      <c r="W171" s="47"/>
      <c r="X171" s="47"/>
      <c r="Y171" s="47"/>
      <c r="Z171" s="47"/>
      <c r="AA171" s="47"/>
      <c r="AB171" s="47"/>
      <c r="AC171" s="47"/>
      <c r="AD171" s="48"/>
      <c r="AF171" s="40"/>
    </row>
    <row r="172" spans="1:32">
      <c r="A172" s="42" t="s">
        <v>326</v>
      </c>
      <c r="B172" s="43" t="s">
        <v>1136</v>
      </c>
      <c r="C172" s="43"/>
      <c r="D172" s="44"/>
      <c r="E172" s="43"/>
      <c r="F172" s="44"/>
      <c r="G172" s="44"/>
      <c r="H172" s="43" t="s">
        <v>456</v>
      </c>
      <c r="I172" s="47"/>
      <c r="J172" s="48"/>
      <c r="K172" s="47"/>
      <c r="L172" s="47"/>
      <c r="M172" s="47"/>
      <c r="N172" s="47"/>
      <c r="O172" s="47"/>
      <c r="P172" s="47"/>
      <c r="Q172" s="47"/>
      <c r="R172" s="47"/>
      <c r="S172" s="47"/>
      <c r="T172" s="47">
        <v>1</v>
      </c>
      <c r="U172" s="47"/>
      <c r="V172" s="47"/>
      <c r="W172" s="47"/>
      <c r="X172" s="47"/>
      <c r="Y172" s="47"/>
      <c r="Z172" s="47"/>
      <c r="AA172" s="47"/>
      <c r="AB172" s="47"/>
      <c r="AC172" s="47"/>
      <c r="AD172" s="48"/>
      <c r="AF172" s="40"/>
    </row>
    <row r="173" spans="1:32">
      <c r="A173" s="42" t="s">
        <v>330</v>
      </c>
      <c r="B173" s="43" t="s">
        <v>1136</v>
      </c>
      <c r="C173" s="43"/>
      <c r="D173" s="44"/>
      <c r="E173" s="43"/>
      <c r="F173" s="44"/>
      <c r="G173" s="44"/>
      <c r="H173" s="43" t="s">
        <v>456</v>
      </c>
      <c r="I173" s="47"/>
      <c r="J173" s="48"/>
      <c r="K173" s="47"/>
      <c r="L173" s="47"/>
      <c r="M173" s="47"/>
      <c r="N173" s="47"/>
      <c r="O173" s="47"/>
      <c r="P173" s="47"/>
      <c r="Q173" s="47"/>
      <c r="R173" s="47"/>
      <c r="S173" s="47"/>
      <c r="T173" s="47">
        <v>1</v>
      </c>
      <c r="U173" s="47"/>
      <c r="V173" s="47"/>
      <c r="W173" s="47"/>
      <c r="X173" s="47"/>
      <c r="Y173" s="47"/>
      <c r="Z173" s="47"/>
      <c r="AA173" s="47"/>
      <c r="AB173" s="47"/>
      <c r="AC173" s="47"/>
      <c r="AD173" s="48"/>
      <c r="AF173" s="40"/>
    </row>
    <row r="174" spans="1:32">
      <c r="A174" s="42" t="s">
        <v>329</v>
      </c>
      <c r="B174" s="43" t="s">
        <v>1136</v>
      </c>
      <c r="C174" s="43"/>
      <c r="D174" s="44"/>
      <c r="E174" s="43"/>
      <c r="F174" s="44"/>
      <c r="G174" s="44"/>
      <c r="H174" s="43" t="s">
        <v>456</v>
      </c>
      <c r="I174" s="47"/>
      <c r="J174" s="48"/>
      <c r="K174" s="47"/>
      <c r="L174" s="47"/>
      <c r="M174" s="47"/>
      <c r="N174" s="47"/>
      <c r="O174" s="47"/>
      <c r="P174" s="47"/>
      <c r="Q174" s="47"/>
      <c r="R174" s="47"/>
      <c r="S174" s="47"/>
      <c r="T174" s="47">
        <v>1</v>
      </c>
      <c r="U174" s="47"/>
      <c r="V174" s="47"/>
      <c r="W174" s="47"/>
      <c r="X174" s="47"/>
      <c r="Y174" s="47"/>
      <c r="Z174" s="47"/>
      <c r="AA174" s="47"/>
      <c r="AB174" s="47"/>
      <c r="AC174" s="47"/>
      <c r="AD174" s="48"/>
      <c r="AF174" s="40"/>
    </row>
    <row r="175" spans="1:32">
      <c r="A175" s="42" t="s">
        <v>328</v>
      </c>
      <c r="B175" s="43" t="s">
        <v>1136</v>
      </c>
      <c r="C175" s="43"/>
      <c r="D175" s="44"/>
      <c r="E175" s="43"/>
      <c r="F175" s="44"/>
      <c r="G175" s="44"/>
      <c r="H175" s="43" t="s">
        <v>456</v>
      </c>
      <c r="I175" s="47"/>
      <c r="J175" s="48"/>
      <c r="K175" s="47"/>
      <c r="L175" s="47"/>
      <c r="M175" s="47"/>
      <c r="N175" s="47"/>
      <c r="O175" s="47"/>
      <c r="P175" s="47"/>
      <c r="Q175" s="47"/>
      <c r="R175" s="47"/>
      <c r="S175" s="47"/>
      <c r="T175" s="47">
        <v>1</v>
      </c>
      <c r="U175" s="47"/>
      <c r="V175" s="47"/>
      <c r="W175" s="47"/>
      <c r="X175" s="47"/>
      <c r="Y175" s="47"/>
      <c r="Z175" s="47"/>
      <c r="AA175" s="47"/>
      <c r="AB175" s="47"/>
      <c r="AC175" s="47"/>
      <c r="AD175" s="48"/>
      <c r="AF175" s="40"/>
    </row>
    <row r="176" spans="1:32">
      <c r="A176" s="42" t="s">
        <v>108</v>
      </c>
      <c r="B176" s="43" t="s">
        <v>1136</v>
      </c>
      <c r="C176" s="43"/>
      <c r="D176" s="44"/>
      <c r="E176" s="43"/>
      <c r="F176" s="44"/>
      <c r="G176" s="44"/>
      <c r="H176" s="43"/>
      <c r="I176" s="43"/>
      <c r="J176" s="45"/>
      <c r="K176" s="32"/>
      <c r="L176" s="32"/>
      <c r="M176" s="32"/>
      <c r="N176" s="32"/>
      <c r="O176" s="32"/>
      <c r="P176" s="32"/>
      <c r="Q176" s="32"/>
      <c r="R176" s="32"/>
      <c r="S176" s="32"/>
      <c r="T176" s="31">
        <v>1</v>
      </c>
      <c r="U176" s="32"/>
      <c r="V176" s="32"/>
      <c r="W176" s="32"/>
      <c r="X176" s="32"/>
      <c r="Y176" s="32"/>
      <c r="Z176" s="32"/>
      <c r="AA176" s="32"/>
      <c r="AB176" s="32"/>
      <c r="AC176" s="32"/>
      <c r="AD176" s="41"/>
      <c r="AF176" s="40"/>
    </row>
    <row r="177" spans="1:32">
      <c r="A177" s="42" t="s">
        <v>309</v>
      </c>
      <c r="B177" s="43" t="s">
        <v>1136</v>
      </c>
      <c r="C177" s="43"/>
      <c r="D177" s="44"/>
      <c r="E177" s="43"/>
      <c r="F177" s="44"/>
      <c r="G177" s="44"/>
      <c r="H177" s="43"/>
      <c r="I177" s="43"/>
      <c r="J177" s="45"/>
      <c r="K177" s="32"/>
      <c r="L177" s="32"/>
      <c r="M177" s="32"/>
      <c r="N177" s="32"/>
      <c r="O177" s="32"/>
      <c r="P177" s="32"/>
      <c r="Q177" s="32"/>
      <c r="R177" s="32"/>
      <c r="S177" s="32"/>
      <c r="T177" s="31">
        <v>1</v>
      </c>
      <c r="U177" s="32"/>
      <c r="V177" s="32"/>
      <c r="W177" s="32"/>
      <c r="X177" s="32"/>
      <c r="Y177" s="32"/>
      <c r="Z177" s="32"/>
      <c r="AA177" s="32"/>
      <c r="AB177" s="32"/>
      <c r="AC177" s="32"/>
      <c r="AD177" s="41"/>
      <c r="AF177" s="40"/>
    </row>
    <row r="178" spans="1:32">
      <c r="A178" s="42" t="s">
        <v>327</v>
      </c>
      <c r="B178" s="43" t="s">
        <v>1136</v>
      </c>
      <c r="C178" s="43"/>
      <c r="D178" s="44"/>
      <c r="E178" s="43"/>
      <c r="F178" s="44"/>
      <c r="G178" s="44"/>
      <c r="H178" s="43" t="s">
        <v>456</v>
      </c>
      <c r="I178" s="47"/>
      <c r="J178" s="48"/>
      <c r="K178" s="47"/>
      <c r="L178" s="47"/>
      <c r="M178" s="47"/>
      <c r="N178" s="47"/>
      <c r="O178" s="47"/>
      <c r="P178" s="47"/>
      <c r="Q178" s="47"/>
      <c r="R178" s="47"/>
      <c r="S178" s="47"/>
      <c r="T178" s="47">
        <v>1</v>
      </c>
      <c r="U178" s="47"/>
      <c r="V178" s="47"/>
      <c r="W178" s="47"/>
      <c r="X178" s="47"/>
      <c r="Y178" s="47"/>
      <c r="Z178" s="47"/>
      <c r="AA178" s="47"/>
      <c r="AB178" s="47"/>
      <c r="AC178" s="47"/>
      <c r="AD178" s="48"/>
      <c r="AF178" s="40"/>
    </row>
    <row r="179" spans="1:32">
      <c r="A179" s="42" t="s">
        <v>284</v>
      </c>
      <c r="B179" s="43" t="s">
        <v>1136</v>
      </c>
      <c r="C179" s="43"/>
      <c r="D179" s="44"/>
      <c r="E179" s="43"/>
      <c r="F179" s="44"/>
      <c r="G179" s="44"/>
      <c r="H179" s="43" t="s">
        <v>456</v>
      </c>
      <c r="I179" s="47"/>
      <c r="J179" s="48"/>
      <c r="K179" s="47"/>
      <c r="L179" s="47"/>
      <c r="M179" s="47"/>
      <c r="N179" s="47"/>
      <c r="O179" s="47"/>
      <c r="P179" s="47"/>
      <c r="Q179" s="47"/>
      <c r="R179" s="47"/>
      <c r="S179" s="47"/>
      <c r="T179" s="47">
        <v>1</v>
      </c>
      <c r="U179" s="47"/>
      <c r="V179" s="47"/>
      <c r="W179" s="47"/>
      <c r="X179" s="47"/>
      <c r="Y179" s="47"/>
      <c r="Z179" s="47"/>
      <c r="AA179" s="47"/>
      <c r="AB179" s="47"/>
      <c r="AC179" s="47"/>
      <c r="AD179" s="48"/>
      <c r="AF179" s="40"/>
    </row>
    <row r="180" spans="1:32">
      <c r="A180" s="42" t="s">
        <v>305</v>
      </c>
      <c r="B180" s="43" t="s">
        <v>1136</v>
      </c>
      <c r="C180" s="43"/>
      <c r="D180" s="44"/>
      <c r="E180" s="43"/>
      <c r="F180" s="44"/>
      <c r="G180" s="44"/>
      <c r="H180" s="43"/>
      <c r="I180" s="43"/>
      <c r="J180" s="45"/>
      <c r="K180" s="32"/>
      <c r="L180" s="32"/>
      <c r="M180" s="32"/>
      <c r="N180" s="32"/>
      <c r="O180" s="32"/>
      <c r="P180" s="32"/>
      <c r="Q180" s="32"/>
      <c r="R180" s="32"/>
      <c r="S180" s="32"/>
      <c r="T180" s="31">
        <v>1</v>
      </c>
      <c r="U180" s="32"/>
      <c r="V180" s="32"/>
      <c r="W180" s="32"/>
      <c r="X180" s="32"/>
      <c r="Y180" s="32"/>
      <c r="Z180" s="32"/>
      <c r="AA180" s="32"/>
      <c r="AB180" s="32"/>
      <c r="AC180" s="32"/>
      <c r="AD180" s="41"/>
      <c r="AF180" s="40"/>
    </row>
    <row r="181" spans="1:32">
      <c r="A181" s="42" t="s">
        <v>164</v>
      </c>
      <c r="B181" s="43" t="s">
        <v>1136</v>
      </c>
      <c r="C181" s="43"/>
      <c r="D181" s="44"/>
      <c r="E181" s="43"/>
      <c r="F181" s="44"/>
      <c r="G181" s="44"/>
      <c r="H181" s="43"/>
      <c r="I181" s="43"/>
      <c r="J181" s="45"/>
      <c r="K181" s="32"/>
      <c r="L181" s="32"/>
      <c r="M181" s="32"/>
      <c r="N181" s="32"/>
      <c r="O181" s="32"/>
      <c r="P181" s="32"/>
      <c r="Q181" s="32"/>
      <c r="R181" s="32"/>
      <c r="S181" s="32"/>
      <c r="T181" s="31">
        <v>1</v>
      </c>
      <c r="U181" s="32"/>
      <c r="V181" s="32"/>
      <c r="W181" s="32"/>
      <c r="X181" s="32"/>
      <c r="Y181" s="32"/>
      <c r="Z181" s="32"/>
      <c r="AA181" s="32"/>
      <c r="AB181" s="32"/>
      <c r="AC181" s="32"/>
      <c r="AD181" s="41"/>
      <c r="AF181" s="40"/>
    </row>
    <row r="182" spans="1:32">
      <c r="A182" s="42" t="s">
        <v>245</v>
      </c>
      <c r="B182" s="43" t="s">
        <v>1136</v>
      </c>
      <c r="C182" s="43"/>
      <c r="D182" s="44"/>
      <c r="E182" s="43"/>
      <c r="F182" s="44"/>
      <c r="G182" s="44"/>
      <c r="H182" s="43"/>
      <c r="I182" s="43"/>
      <c r="J182" s="45"/>
      <c r="K182" s="32"/>
      <c r="L182" s="32"/>
      <c r="M182" s="32"/>
      <c r="N182" s="32"/>
      <c r="O182" s="32"/>
      <c r="P182" s="32"/>
      <c r="Q182" s="32"/>
      <c r="R182" s="32"/>
      <c r="S182" s="32"/>
      <c r="T182" s="31">
        <v>1</v>
      </c>
      <c r="U182" s="32"/>
      <c r="V182" s="32"/>
      <c r="W182" s="32"/>
      <c r="X182" s="32"/>
      <c r="Y182" s="32"/>
      <c r="Z182" s="32"/>
      <c r="AA182" s="32"/>
      <c r="AB182" s="32"/>
      <c r="AC182" s="32"/>
      <c r="AD182" s="41"/>
      <c r="AF182" s="40"/>
    </row>
    <row r="183" spans="1:32">
      <c r="A183" s="42" t="s">
        <v>229</v>
      </c>
      <c r="B183" s="43" t="s">
        <v>1136</v>
      </c>
      <c r="C183" s="43"/>
      <c r="D183" s="44"/>
      <c r="E183" s="43"/>
      <c r="F183" s="44"/>
      <c r="G183" s="44"/>
      <c r="H183" s="43"/>
      <c r="I183" s="43"/>
      <c r="J183" s="45"/>
      <c r="K183" s="32"/>
      <c r="L183" s="32"/>
      <c r="M183" s="32"/>
      <c r="N183" s="32"/>
      <c r="O183" s="32"/>
      <c r="P183" s="32"/>
      <c r="Q183" s="32"/>
      <c r="R183" s="32"/>
      <c r="S183" s="32"/>
      <c r="T183" s="31">
        <v>1</v>
      </c>
      <c r="U183" s="32"/>
      <c r="V183" s="32"/>
      <c r="W183" s="32"/>
      <c r="X183" s="32"/>
      <c r="Y183" s="32"/>
      <c r="Z183" s="32"/>
      <c r="AA183" s="32"/>
      <c r="AB183" s="32"/>
      <c r="AC183" s="32"/>
      <c r="AD183" s="41"/>
      <c r="AF183" s="40"/>
    </row>
    <row r="184" spans="1:32">
      <c r="A184" s="42" t="s">
        <v>417</v>
      </c>
      <c r="B184" s="43" t="s">
        <v>1136</v>
      </c>
      <c r="C184" s="43"/>
      <c r="D184" s="44"/>
      <c r="E184" s="43"/>
      <c r="F184" s="44"/>
      <c r="G184" s="44"/>
      <c r="H184" s="43"/>
      <c r="I184" s="43"/>
      <c r="J184" s="45"/>
      <c r="K184" s="32"/>
      <c r="L184" s="32"/>
      <c r="M184" s="32"/>
      <c r="N184" s="32"/>
      <c r="O184" s="32"/>
      <c r="P184" s="32"/>
      <c r="Q184" s="32"/>
      <c r="R184" s="32"/>
      <c r="S184" s="32"/>
      <c r="T184" s="31">
        <v>1</v>
      </c>
      <c r="U184" s="32"/>
      <c r="V184" s="32"/>
      <c r="W184" s="32"/>
      <c r="X184" s="32"/>
      <c r="Y184" s="32"/>
      <c r="Z184" s="32"/>
      <c r="AA184" s="32"/>
      <c r="AB184" s="32"/>
      <c r="AC184" s="32"/>
      <c r="AD184" s="41"/>
      <c r="AF184" s="40"/>
    </row>
    <row r="185" spans="1:32">
      <c r="A185" s="42" t="s">
        <v>418</v>
      </c>
      <c r="B185" s="43" t="s">
        <v>1136</v>
      </c>
      <c r="C185" s="43"/>
      <c r="D185" s="44"/>
      <c r="E185" s="43"/>
      <c r="F185" s="44"/>
      <c r="G185" s="44"/>
      <c r="H185" s="43"/>
      <c r="I185" s="43"/>
      <c r="J185" s="45"/>
      <c r="K185" s="32"/>
      <c r="L185" s="32"/>
      <c r="M185" s="32"/>
      <c r="N185" s="32"/>
      <c r="O185" s="32"/>
      <c r="P185" s="32"/>
      <c r="Q185" s="32"/>
      <c r="R185" s="32"/>
      <c r="S185" s="32"/>
      <c r="T185" s="31">
        <v>1</v>
      </c>
      <c r="U185" s="32"/>
      <c r="V185" s="32"/>
      <c r="W185" s="32"/>
      <c r="X185" s="32"/>
      <c r="Y185" s="32"/>
      <c r="Z185" s="32"/>
      <c r="AA185" s="32"/>
      <c r="AB185" s="32"/>
      <c r="AC185" s="32"/>
      <c r="AD185" s="41"/>
      <c r="AF185" s="40"/>
    </row>
    <row r="186" spans="1:32">
      <c r="A186" s="42" t="s">
        <v>318</v>
      </c>
      <c r="B186" s="43" t="s">
        <v>1136</v>
      </c>
      <c r="C186" s="43"/>
      <c r="D186" s="44"/>
      <c r="E186" s="43"/>
      <c r="F186" s="44"/>
      <c r="G186" s="44"/>
      <c r="H186" s="43"/>
      <c r="I186" s="43"/>
      <c r="J186" s="45"/>
      <c r="K186" s="32"/>
      <c r="L186" s="32"/>
      <c r="M186" s="32"/>
      <c r="N186" s="32"/>
      <c r="O186" s="32"/>
      <c r="P186" s="32"/>
      <c r="Q186" s="32"/>
      <c r="R186" s="32"/>
      <c r="S186" s="32"/>
      <c r="T186" s="31">
        <v>1</v>
      </c>
      <c r="U186" s="32"/>
      <c r="V186" s="32"/>
      <c r="W186" s="32"/>
      <c r="X186" s="32"/>
      <c r="Y186" s="32"/>
      <c r="Z186" s="32"/>
      <c r="AA186" s="32"/>
      <c r="AB186" s="32"/>
      <c r="AC186" s="32"/>
      <c r="AD186" s="41"/>
      <c r="AF186" s="40"/>
    </row>
    <row r="187" spans="1:32">
      <c r="A187" s="42" t="s">
        <v>81</v>
      </c>
      <c r="B187" s="43" t="s">
        <v>1136</v>
      </c>
      <c r="C187" s="43"/>
      <c r="D187" s="44"/>
      <c r="E187" s="43"/>
      <c r="F187" s="44"/>
      <c r="G187" s="44"/>
      <c r="H187" s="43"/>
      <c r="I187" s="43"/>
      <c r="J187" s="45"/>
      <c r="K187" s="32"/>
      <c r="L187" s="32"/>
      <c r="M187" s="32"/>
      <c r="N187" s="32"/>
      <c r="O187" s="32"/>
      <c r="P187" s="32"/>
      <c r="Q187" s="32"/>
      <c r="R187" s="32"/>
      <c r="S187" s="32"/>
      <c r="T187" s="31">
        <v>1</v>
      </c>
      <c r="U187" s="32"/>
      <c r="V187" s="32"/>
      <c r="W187" s="32"/>
      <c r="X187" s="32"/>
      <c r="Y187" s="32"/>
      <c r="Z187" s="32"/>
      <c r="AA187" s="32"/>
      <c r="AB187" s="32"/>
      <c r="AC187" s="32"/>
      <c r="AD187" s="41"/>
      <c r="AF187" s="40"/>
    </row>
    <row r="188" spans="1:32">
      <c r="A188" s="42" t="s">
        <v>424</v>
      </c>
      <c r="B188" s="43" t="s">
        <v>1136</v>
      </c>
      <c r="C188" s="43"/>
      <c r="D188" s="44">
        <v>1</v>
      </c>
      <c r="E188" s="43" t="s">
        <v>435</v>
      </c>
      <c r="F188" s="44" t="s">
        <v>434</v>
      </c>
      <c r="G188" s="44"/>
      <c r="H188" s="43"/>
      <c r="I188" s="43">
        <v>1</v>
      </c>
      <c r="J188" s="45"/>
      <c r="K188" s="32"/>
      <c r="L188" s="32"/>
      <c r="M188" s="32"/>
      <c r="N188" s="32"/>
      <c r="O188" s="32"/>
      <c r="P188" s="32"/>
      <c r="Q188" s="32"/>
      <c r="R188" s="32"/>
      <c r="S188" s="32"/>
      <c r="T188" s="31">
        <v>1</v>
      </c>
      <c r="U188" s="32"/>
      <c r="V188" s="32"/>
      <c r="W188" s="32"/>
      <c r="X188" s="32"/>
      <c r="Y188" s="32"/>
      <c r="Z188" s="32"/>
      <c r="AA188" s="32"/>
      <c r="AB188" s="32"/>
      <c r="AC188" s="32"/>
      <c r="AD188" s="41"/>
      <c r="AF188" s="40"/>
    </row>
    <row r="189" spans="1:32">
      <c r="A189" s="42" t="s">
        <v>83</v>
      </c>
      <c r="B189" s="43" t="s">
        <v>1136</v>
      </c>
      <c r="C189" s="43"/>
      <c r="D189" s="44"/>
      <c r="E189" s="43"/>
      <c r="F189" s="44"/>
      <c r="G189" s="44"/>
      <c r="H189" s="43"/>
      <c r="I189" s="43"/>
      <c r="J189" s="45"/>
      <c r="K189" s="32"/>
      <c r="L189" s="32"/>
      <c r="M189" s="32"/>
      <c r="N189" s="32"/>
      <c r="O189" s="32"/>
      <c r="P189" s="32"/>
      <c r="Q189" s="32"/>
      <c r="R189" s="32"/>
      <c r="S189" s="32"/>
      <c r="T189" s="31">
        <v>1</v>
      </c>
      <c r="U189" s="32"/>
      <c r="V189" s="32"/>
      <c r="W189" s="32"/>
      <c r="X189" s="32"/>
      <c r="Y189" s="32"/>
      <c r="Z189" s="32"/>
      <c r="AA189" s="32"/>
      <c r="AB189" s="32"/>
      <c r="AC189" s="32"/>
      <c r="AD189" s="41"/>
      <c r="AF189" s="40"/>
    </row>
    <row r="190" spans="1:32">
      <c r="A190" s="42" t="s">
        <v>94</v>
      </c>
      <c r="B190" s="43" t="s">
        <v>1136</v>
      </c>
      <c r="C190" s="43"/>
      <c r="D190" s="44"/>
      <c r="E190" s="43"/>
      <c r="F190" s="44"/>
      <c r="G190" s="44"/>
      <c r="H190" s="43"/>
      <c r="I190" s="43"/>
      <c r="J190" s="45"/>
      <c r="K190" s="32"/>
      <c r="L190" s="32"/>
      <c r="M190" s="32"/>
      <c r="N190" s="32"/>
      <c r="O190" s="32"/>
      <c r="P190" s="32"/>
      <c r="Q190" s="32"/>
      <c r="R190" s="32"/>
      <c r="S190" s="32"/>
      <c r="T190" s="31">
        <v>1</v>
      </c>
      <c r="U190" s="32"/>
      <c r="V190" s="32"/>
      <c r="W190" s="32"/>
      <c r="X190" s="32"/>
      <c r="Y190" s="32"/>
      <c r="Z190" s="32"/>
      <c r="AA190" s="32"/>
      <c r="AB190" s="32"/>
      <c r="AC190" s="32"/>
      <c r="AD190" s="41"/>
      <c r="AF190" s="40"/>
    </row>
    <row r="191" spans="1:32">
      <c r="A191" s="42" t="s">
        <v>82</v>
      </c>
      <c r="B191" s="43" t="s">
        <v>1136</v>
      </c>
      <c r="C191" s="43"/>
      <c r="D191" s="44"/>
      <c r="E191" s="43"/>
      <c r="F191" s="44"/>
      <c r="G191" s="44"/>
      <c r="H191" s="43"/>
      <c r="I191" s="43"/>
      <c r="J191" s="45"/>
      <c r="K191" s="32"/>
      <c r="L191" s="32"/>
      <c r="M191" s="32"/>
      <c r="N191" s="32"/>
      <c r="O191" s="32"/>
      <c r="P191" s="32"/>
      <c r="Q191" s="32"/>
      <c r="R191" s="32"/>
      <c r="S191" s="32"/>
      <c r="T191" s="31">
        <v>1</v>
      </c>
      <c r="U191" s="32"/>
      <c r="V191" s="32"/>
      <c r="W191" s="32"/>
      <c r="X191" s="32"/>
      <c r="Y191" s="32"/>
      <c r="Z191" s="32"/>
      <c r="AA191" s="32"/>
      <c r="AB191" s="32"/>
      <c r="AC191" s="32"/>
      <c r="AD191" s="41"/>
      <c r="AF191" s="40"/>
    </row>
    <row r="192" spans="1:32">
      <c r="A192" s="42" t="s">
        <v>93</v>
      </c>
      <c r="B192" s="43" t="s">
        <v>1136</v>
      </c>
      <c r="C192" s="43"/>
      <c r="D192" s="44"/>
      <c r="E192" s="43"/>
      <c r="F192" s="44"/>
      <c r="G192" s="44"/>
      <c r="H192" s="43"/>
      <c r="I192" s="43"/>
      <c r="J192" s="45"/>
      <c r="K192" s="32"/>
      <c r="L192" s="32"/>
      <c r="M192" s="32"/>
      <c r="N192" s="32"/>
      <c r="O192" s="32"/>
      <c r="P192" s="32"/>
      <c r="Q192" s="32"/>
      <c r="R192" s="32"/>
      <c r="S192" s="32"/>
      <c r="T192" s="31">
        <v>1</v>
      </c>
      <c r="U192" s="32"/>
      <c r="V192" s="32"/>
      <c r="W192" s="32"/>
      <c r="X192" s="32"/>
      <c r="Y192" s="32"/>
      <c r="Z192" s="32"/>
      <c r="AA192" s="32"/>
      <c r="AB192" s="32"/>
      <c r="AC192" s="32"/>
      <c r="AD192" s="41"/>
      <c r="AF192" s="40"/>
    </row>
    <row r="193" spans="1:32">
      <c r="A193" s="42" t="s">
        <v>127</v>
      </c>
      <c r="B193" s="43" t="s">
        <v>1136</v>
      </c>
      <c r="C193" s="43"/>
      <c r="D193" s="44"/>
      <c r="E193" s="43"/>
      <c r="F193" s="44"/>
      <c r="G193" s="44"/>
      <c r="H193" s="43"/>
      <c r="I193" s="43"/>
      <c r="J193" s="45"/>
      <c r="K193" s="32"/>
      <c r="L193" s="32"/>
      <c r="M193" s="32"/>
      <c r="N193" s="32"/>
      <c r="O193" s="32"/>
      <c r="P193" s="32"/>
      <c r="Q193" s="32"/>
      <c r="R193" s="32"/>
      <c r="S193" s="32"/>
      <c r="T193" s="31">
        <v>1</v>
      </c>
      <c r="U193" s="32"/>
      <c r="V193" s="32"/>
      <c r="W193" s="32"/>
      <c r="X193" s="32"/>
      <c r="Y193" s="32"/>
      <c r="Z193" s="32"/>
      <c r="AA193" s="32"/>
      <c r="AB193" s="32"/>
      <c r="AC193" s="32"/>
      <c r="AD193" s="41"/>
      <c r="AF193" s="40"/>
    </row>
    <row r="194" spans="1:32">
      <c r="A194" s="42" t="s">
        <v>379</v>
      </c>
      <c r="B194" s="43" t="s">
        <v>1136</v>
      </c>
      <c r="C194" s="43"/>
      <c r="D194" s="44"/>
      <c r="E194" s="43"/>
      <c r="F194" s="44"/>
      <c r="G194" s="44"/>
      <c r="H194" s="43"/>
      <c r="I194" s="43"/>
      <c r="J194" s="45"/>
      <c r="K194" s="32"/>
      <c r="L194" s="32"/>
      <c r="M194" s="32"/>
      <c r="N194" s="32"/>
      <c r="O194" s="32"/>
      <c r="P194" s="32"/>
      <c r="Q194" s="32"/>
      <c r="R194" s="32"/>
      <c r="S194" s="32"/>
      <c r="T194" s="31">
        <v>1</v>
      </c>
      <c r="U194" s="32"/>
      <c r="V194" s="32"/>
      <c r="W194" s="32"/>
      <c r="X194" s="32"/>
      <c r="Y194" s="32"/>
      <c r="Z194" s="32"/>
      <c r="AA194" s="32"/>
      <c r="AB194" s="32"/>
      <c r="AC194" s="32"/>
      <c r="AD194" s="41"/>
      <c r="AF194" s="40"/>
    </row>
    <row r="195" spans="1:32">
      <c r="A195" s="42" t="s">
        <v>243</v>
      </c>
      <c r="B195" s="43" t="s">
        <v>1136</v>
      </c>
      <c r="C195" s="43"/>
      <c r="D195" s="44"/>
      <c r="E195" s="43"/>
      <c r="F195" s="44"/>
      <c r="G195" s="44"/>
      <c r="H195" s="43"/>
      <c r="I195" s="43"/>
      <c r="J195" s="45"/>
      <c r="K195" s="32"/>
      <c r="L195" s="32"/>
      <c r="M195" s="32"/>
      <c r="N195" s="32"/>
      <c r="O195" s="32"/>
      <c r="P195" s="32"/>
      <c r="Q195" s="32"/>
      <c r="R195" s="32"/>
      <c r="S195" s="32"/>
      <c r="T195" s="31">
        <v>1</v>
      </c>
      <c r="U195" s="32"/>
      <c r="V195" s="32"/>
      <c r="W195" s="32"/>
      <c r="X195" s="32"/>
      <c r="Y195" s="32"/>
      <c r="Z195" s="32"/>
      <c r="AA195" s="32"/>
      <c r="AB195" s="32"/>
      <c r="AC195" s="32"/>
      <c r="AD195" s="41"/>
      <c r="AF195" s="40"/>
    </row>
    <row r="196" spans="1:32">
      <c r="A196" s="42" t="s">
        <v>386</v>
      </c>
      <c r="B196" s="43" t="s">
        <v>1136</v>
      </c>
      <c r="C196" s="43"/>
      <c r="D196" s="44"/>
      <c r="E196" s="43"/>
      <c r="F196" s="44"/>
      <c r="G196" s="44"/>
      <c r="H196" s="43"/>
      <c r="I196" s="43"/>
      <c r="J196" s="45"/>
      <c r="K196" s="32"/>
      <c r="L196" s="32"/>
      <c r="M196" s="32"/>
      <c r="N196" s="32"/>
      <c r="O196" s="32"/>
      <c r="P196" s="32"/>
      <c r="Q196" s="32"/>
      <c r="R196" s="32"/>
      <c r="S196" s="32"/>
      <c r="T196" s="31">
        <v>1</v>
      </c>
      <c r="U196" s="32"/>
      <c r="V196" s="32"/>
      <c r="W196" s="32"/>
      <c r="X196" s="32"/>
      <c r="Y196" s="32"/>
      <c r="Z196" s="32"/>
      <c r="AA196" s="32"/>
      <c r="AB196" s="32"/>
      <c r="AC196" s="32"/>
      <c r="AD196" s="41"/>
      <c r="AF196" s="40"/>
    </row>
    <row r="197" spans="1:32">
      <c r="A197" s="42" t="s">
        <v>65</v>
      </c>
      <c r="B197" s="43" t="s">
        <v>1136</v>
      </c>
      <c r="C197" s="43"/>
      <c r="D197" s="44"/>
      <c r="E197" s="43"/>
      <c r="F197" s="44"/>
      <c r="G197" s="44"/>
      <c r="H197" s="43"/>
      <c r="I197" s="43"/>
      <c r="J197" s="45"/>
      <c r="K197" s="32"/>
      <c r="L197" s="32"/>
      <c r="M197" s="32"/>
      <c r="N197" s="32"/>
      <c r="O197" s="32"/>
      <c r="P197" s="32"/>
      <c r="Q197" s="32"/>
      <c r="R197" s="32"/>
      <c r="S197" s="32"/>
      <c r="T197" s="31">
        <v>1</v>
      </c>
      <c r="U197" s="32"/>
      <c r="V197" s="32"/>
      <c r="W197" s="32"/>
      <c r="X197" s="32"/>
      <c r="Y197" s="32"/>
      <c r="Z197" s="32"/>
      <c r="AA197" s="32"/>
      <c r="AB197" s="32"/>
      <c r="AC197" s="32"/>
      <c r="AD197" s="41"/>
      <c r="AF197" s="40"/>
    </row>
    <row r="198" spans="1:32">
      <c r="A198" s="42" t="s">
        <v>5</v>
      </c>
      <c r="B198" s="43" t="s">
        <v>1136</v>
      </c>
      <c r="C198" s="43"/>
      <c r="D198" s="44"/>
      <c r="E198" s="43"/>
      <c r="F198" s="44"/>
      <c r="G198" s="44"/>
      <c r="H198" s="43"/>
      <c r="I198" s="43"/>
      <c r="J198" s="45"/>
      <c r="K198" s="32"/>
      <c r="L198" s="32"/>
      <c r="M198" s="32"/>
      <c r="N198" s="32"/>
      <c r="O198" s="32"/>
      <c r="P198" s="32"/>
      <c r="Q198" s="32"/>
      <c r="R198" s="32"/>
      <c r="S198" s="32"/>
      <c r="T198" s="31">
        <v>1</v>
      </c>
      <c r="U198" s="32"/>
      <c r="V198" s="32"/>
      <c r="W198" s="32"/>
      <c r="X198" s="32"/>
      <c r="Y198" s="32"/>
      <c r="Z198" s="32"/>
      <c r="AA198" s="32"/>
      <c r="AB198" s="32"/>
      <c r="AC198" s="32"/>
      <c r="AD198" s="41"/>
      <c r="AF198" s="40"/>
    </row>
    <row r="199" spans="1:32">
      <c r="A199" s="42" t="s">
        <v>6</v>
      </c>
      <c r="B199" s="43" t="s">
        <v>1136</v>
      </c>
      <c r="C199" s="43"/>
      <c r="D199" s="44"/>
      <c r="E199" s="43"/>
      <c r="F199" s="44"/>
      <c r="G199" s="44"/>
      <c r="H199" s="43"/>
      <c r="I199" s="43"/>
      <c r="J199" s="45"/>
      <c r="K199" s="32"/>
      <c r="L199" s="32"/>
      <c r="M199" s="32"/>
      <c r="N199" s="32"/>
      <c r="O199" s="32"/>
      <c r="P199" s="32"/>
      <c r="Q199" s="32"/>
      <c r="R199" s="32"/>
      <c r="S199" s="32"/>
      <c r="T199" s="31">
        <v>1</v>
      </c>
      <c r="U199" s="32"/>
      <c r="V199" s="32"/>
      <c r="W199" s="32"/>
      <c r="X199" s="32"/>
      <c r="Y199" s="32"/>
      <c r="Z199" s="32"/>
      <c r="AA199" s="32"/>
      <c r="AB199" s="32"/>
      <c r="AC199" s="32"/>
      <c r="AD199" s="41"/>
      <c r="AF199" s="40"/>
    </row>
    <row r="200" spans="1:32">
      <c r="A200" s="42" t="s">
        <v>8</v>
      </c>
      <c r="B200" s="43" t="s">
        <v>1136</v>
      </c>
      <c r="C200" s="43"/>
      <c r="D200" s="44"/>
      <c r="E200" s="43"/>
      <c r="F200" s="44"/>
      <c r="G200" s="44"/>
      <c r="H200" s="43"/>
      <c r="I200" s="43"/>
      <c r="J200" s="45"/>
      <c r="K200" s="32"/>
      <c r="L200" s="32"/>
      <c r="M200" s="32"/>
      <c r="N200" s="32"/>
      <c r="O200" s="32"/>
      <c r="P200" s="32"/>
      <c r="Q200" s="32"/>
      <c r="R200" s="32"/>
      <c r="S200" s="32"/>
      <c r="T200" s="31">
        <v>1</v>
      </c>
      <c r="U200" s="32"/>
      <c r="V200" s="32"/>
      <c r="W200" s="32"/>
      <c r="X200" s="32"/>
      <c r="Y200" s="32"/>
      <c r="Z200" s="32"/>
      <c r="AA200" s="32"/>
      <c r="AB200" s="32"/>
      <c r="AC200" s="32"/>
      <c r="AD200" s="41"/>
      <c r="AF200" s="40"/>
    </row>
    <row r="201" spans="1:32">
      <c r="A201" s="42" t="s">
        <v>7</v>
      </c>
      <c r="B201" s="43" t="s">
        <v>1136</v>
      </c>
      <c r="C201" s="43"/>
      <c r="D201" s="44"/>
      <c r="E201" s="43"/>
      <c r="F201" s="44"/>
      <c r="G201" s="44"/>
      <c r="H201" s="43"/>
      <c r="I201" s="43"/>
      <c r="J201" s="45"/>
      <c r="K201" s="32"/>
      <c r="L201" s="32"/>
      <c r="M201" s="32"/>
      <c r="N201" s="32"/>
      <c r="O201" s="32"/>
      <c r="P201" s="32"/>
      <c r="Q201" s="32"/>
      <c r="R201" s="32"/>
      <c r="S201" s="32"/>
      <c r="T201" s="31">
        <v>1</v>
      </c>
      <c r="U201" s="32"/>
      <c r="V201" s="32"/>
      <c r="W201" s="32"/>
      <c r="X201" s="32"/>
      <c r="Y201" s="32"/>
      <c r="Z201" s="32"/>
      <c r="AA201" s="32"/>
      <c r="AB201" s="32"/>
      <c r="AC201" s="32"/>
      <c r="AD201" s="41"/>
      <c r="AF201" s="40"/>
    </row>
    <row r="202" spans="1:32">
      <c r="A202" s="42" t="s">
        <v>246</v>
      </c>
      <c r="B202" s="43" t="s">
        <v>1136</v>
      </c>
      <c r="C202" s="43"/>
      <c r="D202" s="44"/>
      <c r="E202" s="43"/>
      <c r="F202" s="44"/>
      <c r="G202" s="44"/>
      <c r="H202" s="43"/>
      <c r="I202" s="43"/>
      <c r="J202" s="45"/>
      <c r="K202" s="32"/>
      <c r="L202" s="32"/>
      <c r="M202" s="32"/>
      <c r="N202" s="32"/>
      <c r="O202" s="32"/>
      <c r="P202" s="32"/>
      <c r="Q202" s="32"/>
      <c r="R202" s="32"/>
      <c r="S202" s="32"/>
      <c r="T202" s="31">
        <v>1</v>
      </c>
      <c r="U202" s="32"/>
      <c r="V202" s="32"/>
      <c r="W202" s="32"/>
      <c r="X202" s="32"/>
      <c r="Y202" s="32"/>
      <c r="Z202" s="32"/>
      <c r="AA202" s="32"/>
      <c r="AB202" s="32"/>
      <c r="AC202" s="32"/>
      <c r="AD202" s="41"/>
      <c r="AF202" s="40"/>
    </row>
    <row r="203" spans="1:32">
      <c r="A203" s="42" t="s">
        <v>146</v>
      </c>
      <c r="B203" s="43" t="s">
        <v>1136</v>
      </c>
      <c r="C203" s="43"/>
      <c r="D203" s="44"/>
      <c r="E203" s="43"/>
      <c r="F203" s="44"/>
      <c r="G203" s="44"/>
      <c r="H203" s="43"/>
      <c r="I203" s="43"/>
      <c r="J203" s="45"/>
      <c r="K203" s="32"/>
      <c r="L203" s="32"/>
      <c r="M203" s="32"/>
      <c r="N203" s="32"/>
      <c r="O203" s="32"/>
      <c r="P203" s="32"/>
      <c r="Q203" s="32"/>
      <c r="R203" s="32"/>
      <c r="S203" s="32"/>
      <c r="T203" s="31">
        <v>1</v>
      </c>
      <c r="U203" s="32"/>
      <c r="V203" s="32"/>
      <c r="W203" s="32"/>
      <c r="X203" s="32"/>
      <c r="Y203" s="32"/>
      <c r="Z203" s="32"/>
      <c r="AA203" s="32"/>
      <c r="AB203" s="32"/>
      <c r="AC203" s="32"/>
      <c r="AD203" s="41"/>
      <c r="AF203" s="40"/>
    </row>
    <row r="204" spans="1:32">
      <c r="A204" s="42" t="s">
        <v>425</v>
      </c>
      <c r="B204" s="43" t="s">
        <v>1136</v>
      </c>
      <c r="C204" s="43"/>
      <c r="D204" s="44">
        <v>1</v>
      </c>
      <c r="E204" s="43" t="s">
        <v>423</v>
      </c>
      <c r="F204" s="44">
        <v>2012</v>
      </c>
      <c r="G204" s="44"/>
      <c r="H204" s="43" t="s">
        <v>437</v>
      </c>
      <c r="I204" s="49">
        <v>1</v>
      </c>
      <c r="J204" s="50"/>
      <c r="K204" s="49"/>
      <c r="L204" s="49"/>
      <c r="M204" s="49"/>
      <c r="N204" s="49"/>
      <c r="O204" s="49"/>
      <c r="P204" s="49"/>
      <c r="Q204" s="49"/>
      <c r="R204" s="49"/>
      <c r="S204" s="49"/>
      <c r="T204" s="49">
        <v>1</v>
      </c>
      <c r="U204" s="49"/>
      <c r="V204" s="49"/>
      <c r="W204" s="49"/>
      <c r="X204" s="49"/>
      <c r="Y204" s="49"/>
      <c r="Z204" s="49"/>
      <c r="AA204" s="49"/>
      <c r="AB204" s="49"/>
      <c r="AC204" s="49"/>
      <c r="AD204" s="50"/>
      <c r="AF204" s="40"/>
    </row>
    <row r="205" spans="1:32">
      <c r="A205" s="42" t="s">
        <v>343</v>
      </c>
      <c r="B205" s="43" t="s">
        <v>1136</v>
      </c>
      <c r="C205" s="43"/>
      <c r="D205" s="44"/>
      <c r="E205" s="43"/>
      <c r="F205" s="44"/>
      <c r="G205" s="44"/>
      <c r="H205" s="43"/>
      <c r="I205" s="43"/>
      <c r="J205" s="45"/>
      <c r="K205" s="32"/>
      <c r="L205" s="32"/>
      <c r="M205" s="32"/>
      <c r="N205" s="32"/>
      <c r="O205" s="32"/>
      <c r="P205" s="32"/>
      <c r="Q205" s="32"/>
      <c r="R205" s="32"/>
      <c r="S205" s="32"/>
      <c r="T205" s="31">
        <v>1</v>
      </c>
      <c r="U205" s="32"/>
      <c r="V205" s="32"/>
      <c r="W205" s="32"/>
      <c r="X205" s="32"/>
      <c r="Y205" s="32"/>
      <c r="Z205" s="32"/>
      <c r="AA205" s="32"/>
      <c r="AB205" s="32"/>
      <c r="AC205" s="32"/>
      <c r="AD205" s="41"/>
      <c r="AF205" s="40"/>
    </row>
    <row r="206" spans="1:32">
      <c r="A206" s="42" t="s">
        <v>132</v>
      </c>
      <c r="B206" s="43" t="s">
        <v>1136</v>
      </c>
      <c r="C206" s="43"/>
      <c r="D206" s="44"/>
      <c r="E206" s="43"/>
      <c r="F206" s="44"/>
      <c r="G206" s="44"/>
      <c r="H206" s="43"/>
      <c r="I206" s="43"/>
      <c r="J206" s="45"/>
      <c r="K206" s="32"/>
      <c r="L206" s="32"/>
      <c r="M206" s="32"/>
      <c r="N206" s="32"/>
      <c r="O206" s="32"/>
      <c r="P206" s="32"/>
      <c r="Q206" s="32"/>
      <c r="R206" s="32"/>
      <c r="S206" s="32"/>
      <c r="T206" s="31">
        <v>1</v>
      </c>
      <c r="U206" s="32"/>
      <c r="V206" s="32"/>
      <c r="W206" s="32"/>
      <c r="X206" s="32"/>
      <c r="Y206" s="32"/>
      <c r="Z206" s="32"/>
      <c r="AA206" s="32"/>
      <c r="AB206" s="32"/>
      <c r="AC206" s="32"/>
      <c r="AD206" s="41"/>
      <c r="AF206" s="40"/>
    </row>
    <row r="207" spans="1:32">
      <c r="A207" s="42" t="s">
        <v>247</v>
      </c>
      <c r="B207" s="43" t="s">
        <v>1136</v>
      </c>
      <c r="C207" s="43"/>
      <c r="D207" s="44"/>
      <c r="E207" s="43"/>
      <c r="F207" s="44"/>
      <c r="G207" s="44"/>
      <c r="H207" s="43"/>
      <c r="I207" s="43"/>
      <c r="J207" s="45"/>
      <c r="K207" s="32"/>
      <c r="L207" s="32"/>
      <c r="M207" s="32"/>
      <c r="N207" s="32"/>
      <c r="O207" s="32"/>
      <c r="P207" s="32"/>
      <c r="Q207" s="32"/>
      <c r="R207" s="32"/>
      <c r="S207" s="32"/>
      <c r="T207" s="31">
        <v>1</v>
      </c>
      <c r="U207" s="32"/>
      <c r="V207" s="32"/>
      <c r="W207" s="32"/>
      <c r="X207" s="32"/>
      <c r="Y207" s="32"/>
      <c r="Z207" s="32"/>
      <c r="AA207" s="32"/>
      <c r="AB207" s="32"/>
      <c r="AC207" s="32"/>
      <c r="AD207" s="41"/>
      <c r="AF207" s="40"/>
    </row>
    <row r="208" spans="1:32">
      <c r="A208" s="42" t="s">
        <v>266</v>
      </c>
      <c r="B208" s="43" t="s">
        <v>1136</v>
      </c>
      <c r="C208" s="43"/>
      <c r="D208" s="44"/>
      <c r="E208" s="43"/>
      <c r="F208" s="44"/>
      <c r="G208" s="44"/>
      <c r="H208" s="43"/>
      <c r="I208" s="43"/>
      <c r="J208" s="45"/>
      <c r="K208" s="32"/>
      <c r="L208" s="32"/>
      <c r="M208" s="32"/>
      <c r="N208" s="32"/>
      <c r="O208" s="32"/>
      <c r="P208" s="32"/>
      <c r="Q208" s="32"/>
      <c r="R208" s="32"/>
      <c r="S208" s="32"/>
      <c r="T208" s="31">
        <v>1</v>
      </c>
      <c r="U208" s="32"/>
      <c r="V208" s="32"/>
      <c r="W208" s="32"/>
      <c r="X208" s="32"/>
      <c r="Y208" s="32"/>
      <c r="Z208" s="32"/>
      <c r="AA208" s="32"/>
      <c r="AB208" s="32"/>
      <c r="AC208" s="32"/>
      <c r="AD208" s="41"/>
      <c r="AF208" s="40"/>
    </row>
    <row r="209" spans="1:32">
      <c r="A209" s="42" t="s">
        <v>307</v>
      </c>
      <c r="B209" s="43" t="s">
        <v>1136</v>
      </c>
      <c r="C209" s="43"/>
      <c r="D209" s="44"/>
      <c r="E209" s="43"/>
      <c r="F209" s="44"/>
      <c r="G209" s="44"/>
      <c r="H209" s="43"/>
      <c r="I209" s="43"/>
      <c r="J209" s="45"/>
      <c r="K209" s="32"/>
      <c r="L209" s="32"/>
      <c r="M209" s="32"/>
      <c r="N209" s="32"/>
      <c r="O209" s="32"/>
      <c r="P209" s="32"/>
      <c r="Q209" s="32"/>
      <c r="R209" s="32"/>
      <c r="S209" s="32"/>
      <c r="T209" s="31">
        <v>1</v>
      </c>
      <c r="U209" s="32"/>
      <c r="V209" s="32"/>
      <c r="W209" s="32"/>
      <c r="X209" s="32"/>
      <c r="Y209" s="32"/>
      <c r="Z209" s="32"/>
      <c r="AA209" s="32"/>
      <c r="AB209" s="32"/>
      <c r="AC209" s="32"/>
      <c r="AD209" s="41"/>
      <c r="AF209" s="40"/>
    </row>
    <row r="210" spans="1:32">
      <c r="A210" s="42" t="s">
        <v>228</v>
      </c>
      <c r="B210" s="43" t="s">
        <v>1136</v>
      </c>
      <c r="C210" s="43"/>
      <c r="D210" s="44"/>
      <c r="E210" s="43"/>
      <c r="F210" s="44"/>
      <c r="G210" s="44"/>
      <c r="H210" s="43"/>
      <c r="I210" s="43"/>
      <c r="J210" s="45"/>
      <c r="K210" s="32"/>
      <c r="L210" s="32"/>
      <c r="M210" s="32"/>
      <c r="N210" s="32"/>
      <c r="O210" s="32"/>
      <c r="P210" s="32"/>
      <c r="Q210" s="32"/>
      <c r="R210" s="32"/>
      <c r="S210" s="32"/>
      <c r="T210" s="31">
        <v>1</v>
      </c>
      <c r="U210" s="32"/>
      <c r="V210" s="32"/>
      <c r="W210" s="32"/>
      <c r="X210" s="32"/>
      <c r="Y210" s="32"/>
      <c r="Z210" s="32"/>
      <c r="AA210" s="32"/>
      <c r="AB210" s="32"/>
      <c r="AC210" s="32"/>
      <c r="AD210" s="41"/>
      <c r="AF210" s="40"/>
    </row>
    <row r="211" spans="1:32">
      <c r="A211" s="42" t="s">
        <v>334</v>
      </c>
      <c r="B211" s="43" t="s">
        <v>1136</v>
      </c>
      <c r="C211" s="43"/>
      <c r="D211" s="44"/>
      <c r="E211" s="43"/>
      <c r="F211" s="44"/>
      <c r="G211" s="44"/>
      <c r="H211" s="43"/>
      <c r="I211" s="43"/>
      <c r="J211" s="45"/>
      <c r="K211" s="32"/>
      <c r="L211" s="32"/>
      <c r="M211" s="32"/>
      <c r="N211" s="32"/>
      <c r="O211" s="32"/>
      <c r="P211" s="32"/>
      <c r="Q211" s="32"/>
      <c r="R211" s="32"/>
      <c r="S211" s="32"/>
      <c r="T211" s="31">
        <v>1</v>
      </c>
      <c r="U211" s="32"/>
      <c r="V211" s="32"/>
      <c r="W211" s="32"/>
      <c r="X211" s="32"/>
      <c r="Y211" s="32"/>
      <c r="Z211" s="32"/>
      <c r="AA211" s="32"/>
      <c r="AB211" s="32"/>
      <c r="AC211" s="32"/>
      <c r="AD211" s="41"/>
      <c r="AF211" s="40"/>
    </row>
    <row r="212" spans="1:32">
      <c r="A212" s="42" t="s">
        <v>92</v>
      </c>
      <c r="B212" s="43" t="s">
        <v>1136</v>
      </c>
      <c r="C212" s="43"/>
      <c r="D212" s="44"/>
      <c r="E212" s="43"/>
      <c r="F212" s="44"/>
      <c r="G212" s="44"/>
      <c r="H212" s="43"/>
      <c r="I212" s="43"/>
      <c r="J212" s="45"/>
      <c r="K212" s="32"/>
      <c r="L212" s="32"/>
      <c r="M212" s="32"/>
      <c r="N212" s="32"/>
      <c r="O212" s="32"/>
      <c r="P212" s="32"/>
      <c r="Q212" s="32"/>
      <c r="R212" s="32"/>
      <c r="S212" s="32"/>
      <c r="T212" s="31">
        <v>1</v>
      </c>
      <c r="U212" s="32"/>
      <c r="V212" s="32"/>
      <c r="W212" s="32"/>
      <c r="X212" s="32"/>
      <c r="Y212" s="32"/>
      <c r="Z212" s="32"/>
      <c r="AA212" s="32"/>
      <c r="AB212" s="32"/>
      <c r="AC212" s="32"/>
      <c r="AD212" s="41"/>
      <c r="AF212" s="40"/>
    </row>
    <row r="213" spans="1:32">
      <c r="A213" s="42" t="s">
        <v>129</v>
      </c>
      <c r="B213" s="43" t="s">
        <v>1136</v>
      </c>
      <c r="C213" s="43"/>
      <c r="D213" s="44"/>
      <c r="E213" s="43"/>
      <c r="F213" s="44"/>
      <c r="G213" s="44"/>
      <c r="H213" s="43"/>
      <c r="I213" s="43"/>
      <c r="J213" s="45"/>
      <c r="K213" s="32"/>
      <c r="L213" s="32"/>
      <c r="M213" s="32"/>
      <c r="N213" s="32"/>
      <c r="O213" s="32"/>
      <c r="P213" s="32"/>
      <c r="Q213" s="32"/>
      <c r="R213" s="32"/>
      <c r="S213" s="32"/>
      <c r="T213" s="31">
        <v>1</v>
      </c>
      <c r="U213" s="32"/>
      <c r="V213" s="32"/>
      <c r="W213" s="32"/>
      <c r="X213" s="32"/>
      <c r="Y213" s="32"/>
      <c r="Z213" s="32"/>
      <c r="AA213" s="32"/>
      <c r="AB213" s="32"/>
      <c r="AC213" s="32"/>
      <c r="AD213" s="41"/>
      <c r="AF213" s="40"/>
    </row>
    <row r="214" spans="1:32">
      <c r="A214" s="42" t="s">
        <v>303</v>
      </c>
      <c r="B214" s="43" t="s">
        <v>1136</v>
      </c>
      <c r="C214" s="43"/>
      <c r="D214" s="44"/>
      <c r="E214" s="43"/>
      <c r="F214" s="44"/>
      <c r="G214" s="44"/>
      <c r="H214" s="43" t="s">
        <v>456</v>
      </c>
      <c r="I214" s="47"/>
      <c r="J214" s="48"/>
      <c r="K214" s="47"/>
      <c r="L214" s="47"/>
      <c r="M214" s="47"/>
      <c r="N214" s="47"/>
      <c r="O214" s="47"/>
      <c r="P214" s="47"/>
      <c r="Q214" s="47"/>
      <c r="R214" s="47"/>
      <c r="S214" s="47"/>
      <c r="T214" s="47">
        <v>1</v>
      </c>
      <c r="U214" s="47"/>
      <c r="V214" s="47"/>
      <c r="W214" s="47"/>
      <c r="X214" s="47"/>
      <c r="Y214" s="47"/>
      <c r="Z214" s="47"/>
      <c r="AA214" s="47"/>
      <c r="AB214" s="47"/>
      <c r="AC214" s="47"/>
      <c r="AD214" s="48"/>
      <c r="AF214" s="40"/>
    </row>
    <row r="215" spans="1:32">
      <c r="A215" s="42" t="s">
        <v>128</v>
      </c>
      <c r="B215" s="43" t="s">
        <v>1136</v>
      </c>
      <c r="C215" s="43"/>
      <c r="D215" s="44"/>
      <c r="E215" s="43"/>
      <c r="F215" s="44"/>
      <c r="G215" s="44"/>
      <c r="H215" s="43"/>
      <c r="I215" s="43"/>
      <c r="J215" s="45"/>
      <c r="K215" s="32"/>
      <c r="L215" s="32"/>
      <c r="M215" s="32"/>
      <c r="N215" s="32"/>
      <c r="O215" s="32"/>
      <c r="P215" s="32"/>
      <c r="Q215" s="32"/>
      <c r="R215" s="32"/>
      <c r="S215" s="32"/>
      <c r="T215" s="31">
        <v>1</v>
      </c>
      <c r="U215" s="32"/>
      <c r="V215" s="32"/>
      <c r="W215" s="32"/>
      <c r="X215" s="32"/>
      <c r="Y215" s="32"/>
      <c r="Z215" s="32"/>
      <c r="AA215" s="32"/>
      <c r="AB215" s="32"/>
      <c r="AC215" s="32"/>
      <c r="AD215" s="41"/>
      <c r="AF215" s="40"/>
    </row>
    <row r="216" spans="1:32">
      <c r="A216" s="42" t="s">
        <v>319</v>
      </c>
      <c r="B216" s="43" t="s">
        <v>1136</v>
      </c>
      <c r="C216" s="43"/>
      <c r="D216" s="44"/>
      <c r="E216" s="43"/>
      <c r="F216" s="44"/>
      <c r="G216" s="44"/>
      <c r="H216" s="43"/>
      <c r="I216" s="43"/>
      <c r="J216" s="45"/>
      <c r="K216" s="32"/>
      <c r="L216" s="32"/>
      <c r="M216" s="32"/>
      <c r="N216" s="32"/>
      <c r="O216" s="32"/>
      <c r="P216" s="32"/>
      <c r="Q216" s="32"/>
      <c r="R216" s="32"/>
      <c r="S216" s="32"/>
      <c r="T216" s="31">
        <v>1</v>
      </c>
      <c r="U216" s="32"/>
      <c r="V216" s="32"/>
      <c r="W216" s="32"/>
      <c r="X216" s="32"/>
      <c r="Y216" s="32"/>
      <c r="Z216" s="32"/>
      <c r="AA216" s="32"/>
      <c r="AB216" s="32"/>
      <c r="AC216" s="32"/>
      <c r="AD216" s="41"/>
      <c r="AF216" s="40"/>
    </row>
    <row r="217" spans="1:32">
      <c r="A217" s="42" t="s">
        <v>304</v>
      </c>
      <c r="B217" s="43" t="s">
        <v>1136</v>
      </c>
      <c r="C217" s="43"/>
      <c r="D217" s="44"/>
      <c r="E217" s="43"/>
      <c r="F217" s="44"/>
      <c r="G217" s="44"/>
      <c r="H217" s="43"/>
      <c r="I217" s="43"/>
      <c r="J217" s="45"/>
      <c r="K217" s="32"/>
      <c r="L217" s="32"/>
      <c r="M217" s="32"/>
      <c r="N217" s="32"/>
      <c r="O217" s="32"/>
      <c r="P217" s="32"/>
      <c r="Q217" s="32"/>
      <c r="R217" s="32"/>
      <c r="S217" s="32"/>
      <c r="T217" s="31">
        <v>1</v>
      </c>
      <c r="U217" s="32"/>
      <c r="V217" s="32"/>
      <c r="W217" s="32"/>
      <c r="X217" s="32"/>
      <c r="Y217" s="32"/>
      <c r="Z217" s="32"/>
      <c r="AA217" s="32"/>
      <c r="AB217" s="32"/>
      <c r="AC217" s="32"/>
      <c r="AD217" s="41"/>
      <c r="AF217" s="40"/>
    </row>
    <row r="218" spans="1:32">
      <c r="A218" s="42" t="s">
        <v>316</v>
      </c>
      <c r="B218" s="43" t="s">
        <v>1136</v>
      </c>
      <c r="C218" s="43"/>
      <c r="D218" s="44"/>
      <c r="E218" s="43"/>
      <c r="F218" s="44"/>
      <c r="G218" s="44"/>
      <c r="H218" s="43"/>
      <c r="I218" s="43"/>
      <c r="J218" s="45"/>
      <c r="K218" s="32"/>
      <c r="L218" s="32"/>
      <c r="M218" s="32"/>
      <c r="N218" s="32"/>
      <c r="O218" s="32"/>
      <c r="P218" s="32"/>
      <c r="Q218" s="32"/>
      <c r="R218" s="32"/>
      <c r="S218" s="32"/>
      <c r="T218" s="31">
        <v>1</v>
      </c>
      <c r="U218" s="32"/>
      <c r="V218" s="32"/>
      <c r="W218" s="32"/>
      <c r="X218" s="32"/>
      <c r="Y218" s="32"/>
      <c r="Z218" s="32"/>
      <c r="AA218" s="32"/>
      <c r="AB218" s="32"/>
      <c r="AC218" s="32"/>
      <c r="AD218" s="41"/>
      <c r="AF218" s="40"/>
    </row>
    <row r="219" spans="1:32">
      <c r="A219" s="42" t="s">
        <v>130</v>
      </c>
      <c r="B219" s="43" t="s">
        <v>1136</v>
      </c>
      <c r="C219" s="43"/>
      <c r="D219" s="44"/>
      <c r="E219" s="43"/>
      <c r="F219" s="44"/>
      <c r="G219" s="44"/>
      <c r="H219" s="43"/>
      <c r="I219" s="43"/>
      <c r="J219" s="45"/>
      <c r="K219" s="32"/>
      <c r="L219" s="32"/>
      <c r="M219" s="32"/>
      <c r="N219" s="32"/>
      <c r="O219" s="32"/>
      <c r="P219" s="32"/>
      <c r="Q219" s="32"/>
      <c r="R219" s="32"/>
      <c r="S219" s="32"/>
      <c r="T219" s="31">
        <v>1</v>
      </c>
      <c r="U219" s="32"/>
      <c r="V219" s="32"/>
      <c r="W219" s="32"/>
      <c r="X219" s="32"/>
      <c r="Y219" s="32"/>
      <c r="Z219" s="32"/>
      <c r="AA219" s="32"/>
      <c r="AB219" s="32"/>
      <c r="AC219" s="32"/>
      <c r="AD219" s="41"/>
      <c r="AF219" s="40"/>
    </row>
    <row r="220" spans="1:32">
      <c r="A220" s="42" t="s">
        <v>131</v>
      </c>
      <c r="B220" s="43" t="s">
        <v>1136</v>
      </c>
      <c r="C220" s="43"/>
      <c r="D220" s="44"/>
      <c r="E220" s="43"/>
      <c r="F220" s="44"/>
      <c r="G220" s="44"/>
      <c r="H220" s="43"/>
      <c r="I220" s="43"/>
      <c r="J220" s="45"/>
      <c r="K220" s="32"/>
      <c r="L220" s="32"/>
      <c r="M220" s="32"/>
      <c r="N220" s="32"/>
      <c r="O220" s="32"/>
      <c r="P220" s="32"/>
      <c r="Q220" s="32"/>
      <c r="R220" s="32"/>
      <c r="S220" s="32"/>
      <c r="T220" s="31">
        <v>1</v>
      </c>
      <c r="U220" s="32"/>
      <c r="V220" s="32"/>
      <c r="W220" s="32"/>
      <c r="X220" s="32"/>
      <c r="Y220" s="32"/>
      <c r="Z220" s="32"/>
      <c r="AA220" s="32"/>
      <c r="AB220" s="32"/>
      <c r="AC220" s="32"/>
      <c r="AD220" s="41"/>
      <c r="AF220" s="40"/>
    </row>
    <row r="221" spans="1:32">
      <c r="A221" s="42" t="s">
        <v>306</v>
      </c>
      <c r="B221" s="43" t="s">
        <v>1136</v>
      </c>
      <c r="C221" s="43"/>
      <c r="D221" s="44"/>
      <c r="E221" s="43"/>
      <c r="F221" s="44"/>
      <c r="G221" s="44"/>
      <c r="H221" s="43"/>
      <c r="I221" s="43"/>
      <c r="J221" s="45"/>
      <c r="K221" s="32"/>
      <c r="L221" s="32"/>
      <c r="M221" s="32"/>
      <c r="N221" s="32"/>
      <c r="O221" s="32"/>
      <c r="P221" s="32"/>
      <c r="Q221" s="32"/>
      <c r="R221" s="32"/>
      <c r="S221" s="32"/>
      <c r="T221" s="31">
        <v>1</v>
      </c>
      <c r="U221" s="32"/>
      <c r="V221" s="32"/>
      <c r="W221" s="32"/>
      <c r="X221" s="32"/>
      <c r="Y221" s="32"/>
      <c r="Z221" s="32"/>
      <c r="AA221" s="32"/>
      <c r="AB221" s="32"/>
      <c r="AC221" s="32"/>
      <c r="AD221" s="41"/>
      <c r="AF221" s="40"/>
    </row>
    <row r="222" spans="1:32">
      <c r="A222" s="42" t="s">
        <v>249</v>
      </c>
      <c r="B222" s="43" t="s">
        <v>1136</v>
      </c>
      <c r="C222" s="43"/>
      <c r="D222" s="44"/>
      <c r="E222" s="43"/>
      <c r="F222" s="44"/>
      <c r="G222" s="44"/>
      <c r="H222" s="43"/>
      <c r="I222" s="43"/>
      <c r="J222" s="45"/>
      <c r="K222" s="32"/>
      <c r="L222" s="32"/>
      <c r="M222" s="32"/>
      <c r="N222" s="32"/>
      <c r="O222" s="32"/>
      <c r="P222" s="32"/>
      <c r="Q222" s="32"/>
      <c r="R222" s="32"/>
      <c r="S222" s="32"/>
      <c r="T222" s="31">
        <v>1</v>
      </c>
      <c r="U222" s="32"/>
      <c r="V222" s="32"/>
      <c r="W222" s="32"/>
      <c r="X222" s="32"/>
      <c r="Y222" s="32"/>
      <c r="Z222" s="32"/>
      <c r="AA222" s="32"/>
      <c r="AB222" s="32"/>
      <c r="AC222" s="32"/>
      <c r="AD222" s="41"/>
      <c r="AF222" s="40"/>
    </row>
    <row r="223" spans="1:32">
      <c r="A223" s="42" t="s">
        <v>250</v>
      </c>
      <c r="B223" s="43" t="s">
        <v>1136</v>
      </c>
      <c r="C223" s="43"/>
      <c r="D223" s="44"/>
      <c r="E223" s="43"/>
      <c r="F223" s="44"/>
      <c r="G223" s="44"/>
      <c r="H223" s="43"/>
      <c r="I223" s="43"/>
      <c r="J223" s="45"/>
      <c r="K223" s="32"/>
      <c r="L223" s="32"/>
      <c r="M223" s="32"/>
      <c r="N223" s="32"/>
      <c r="O223" s="32"/>
      <c r="P223" s="32"/>
      <c r="Q223" s="32"/>
      <c r="R223" s="32"/>
      <c r="S223" s="32"/>
      <c r="T223" s="31">
        <v>1</v>
      </c>
      <c r="U223" s="32"/>
      <c r="V223" s="32"/>
      <c r="W223" s="32"/>
      <c r="X223" s="32"/>
      <c r="Y223" s="32"/>
      <c r="Z223" s="32"/>
      <c r="AA223" s="32"/>
      <c r="AB223" s="32"/>
      <c r="AC223" s="32"/>
      <c r="AD223" s="41"/>
      <c r="AF223" s="40"/>
    </row>
    <row r="224" spans="1:32">
      <c r="A224" s="42" t="s">
        <v>251</v>
      </c>
      <c r="B224" s="43" t="s">
        <v>1136</v>
      </c>
      <c r="C224" s="43"/>
      <c r="D224" s="44"/>
      <c r="E224" s="43"/>
      <c r="F224" s="44"/>
      <c r="G224" s="44"/>
      <c r="H224" s="43"/>
      <c r="I224" s="43"/>
      <c r="J224" s="45"/>
      <c r="K224" s="32"/>
      <c r="L224" s="32"/>
      <c r="M224" s="32"/>
      <c r="N224" s="32"/>
      <c r="O224" s="32"/>
      <c r="P224" s="32"/>
      <c r="Q224" s="32"/>
      <c r="R224" s="32"/>
      <c r="S224" s="32"/>
      <c r="T224" s="31">
        <v>1</v>
      </c>
      <c r="U224" s="32"/>
      <c r="V224" s="32"/>
      <c r="W224" s="32"/>
      <c r="X224" s="32"/>
      <c r="Y224" s="32"/>
      <c r="Z224" s="32"/>
      <c r="AA224" s="32"/>
      <c r="AB224" s="32"/>
      <c r="AC224" s="32"/>
      <c r="AD224" s="41"/>
      <c r="AF224" s="40"/>
    </row>
    <row r="225" spans="1:32">
      <c r="A225" s="42" t="s">
        <v>225</v>
      </c>
      <c r="B225" s="43" t="s">
        <v>1136</v>
      </c>
      <c r="C225" s="43"/>
      <c r="D225" s="44"/>
      <c r="E225" s="43"/>
      <c r="F225" s="44"/>
      <c r="G225" s="44"/>
      <c r="H225" s="43"/>
      <c r="I225" s="43"/>
      <c r="J225" s="45"/>
      <c r="K225" s="32"/>
      <c r="L225" s="32"/>
      <c r="M225" s="32"/>
      <c r="N225" s="32"/>
      <c r="O225" s="32"/>
      <c r="P225" s="32"/>
      <c r="Q225" s="32"/>
      <c r="R225" s="32"/>
      <c r="S225" s="32"/>
      <c r="T225" s="31">
        <v>1</v>
      </c>
      <c r="U225" s="32"/>
      <c r="V225" s="32"/>
      <c r="W225" s="32"/>
      <c r="X225" s="32"/>
      <c r="Y225" s="32"/>
      <c r="Z225" s="32"/>
      <c r="AA225" s="32"/>
      <c r="AB225" s="32"/>
      <c r="AC225" s="32"/>
      <c r="AD225" s="41"/>
      <c r="AF225" s="40"/>
    </row>
    <row r="226" spans="1:32">
      <c r="A226" s="42" t="s">
        <v>252</v>
      </c>
      <c r="B226" s="43" t="s">
        <v>1136</v>
      </c>
      <c r="C226" s="43"/>
      <c r="D226" s="44"/>
      <c r="E226" s="43"/>
      <c r="F226" s="44"/>
      <c r="G226" s="44"/>
      <c r="H226" s="43"/>
      <c r="I226" s="43"/>
      <c r="J226" s="45"/>
      <c r="K226" s="32"/>
      <c r="L226" s="32"/>
      <c r="M226" s="32"/>
      <c r="N226" s="32"/>
      <c r="O226" s="32"/>
      <c r="P226" s="32"/>
      <c r="Q226" s="32"/>
      <c r="R226" s="32"/>
      <c r="S226" s="32"/>
      <c r="T226" s="31">
        <v>1</v>
      </c>
      <c r="U226" s="32"/>
      <c r="V226" s="32"/>
      <c r="W226" s="32"/>
      <c r="X226" s="32"/>
      <c r="Y226" s="32"/>
      <c r="Z226" s="32"/>
      <c r="AA226" s="32"/>
      <c r="AB226" s="32"/>
      <c r="AC226" s="32"/>
      <c r="AD226" s="41"/>
      <c r="AF226" s="40"/>
    </row>
    <row r="227" spans="1:32">
      <c r="A227" s="42" t="s">
        <v>256</v>
      </c>
      <c r="B227" s="43" t="s">
        <v>1136</v>
      </c>
      <c r="C227" s="43"/>
      <c r="D227" s="44"/>
      <c r="E227" s="43"/>
      <c r="F227" s="44"/>
      <c r="G227" s="44"/>
      <c r="H227" s="43"/>
      <c r="I227" s="43"/>
      <c r="J227" s="45"/>
      <c r="K227" s="32"/>
      <c r="L227" s="32"/>
      <c r="M227" s="32"/>
      <c r="N227" s="32"/>
      <c r="O227" s="32"/>
      <c r="P227" s="32"/>
      <c r="Q227" s="32"/>
      <c r="R227" s="32"/>
      <c r="S227" s="32"/>
      <c r="T227" s="31">
        <v>1</v>
      </c>
      <c r="U227" s="32"/>
      <c r="V227" s="32"/>
      <c r="W227" s="32"/>
      <c r="X227" s="32"/>
      <c r="Y227" s="32"/>
      <c r="Z227" s="32"/>
      <c r="AA227" s="32"/>
      <c r="AB227" s="32"/>
      <c r="AC227" s="32"/>
      <c r="AD227" s="41"/>
      <c r="AF227" s="40"/>
    </row>
    <row r="228" spans="1:32">
      <c r="A228" s="42" t="s">
        <v>218</v>
      </c>
      <c r="B228" s="43" t="s">
        <v>1136</v>
      </c>
      <c r="C228" s="43"/>
      <c r="D228" s="44"/>
      <c r="E228" s="43"/>
      <c r="F228" s="44"/>
      <c r="G228" s="44"/>
      <c r="H228" s="43"/>
      <c r="I228" s="43"/>
      <c r="J228" s="45"/>
      <c r="K228" s="32"/>
      <c r="L228" s="32"/>
      <c r="M228" s="32"/>
      <c r="N228" s="32"/>
      <c r="O228" s="32"/>
      <c r="P228" s="32"/>
      <c r="Q228" s="32"/>
      <c r="R228" s="32"/>
      <c r="S228" s="32"/>
      <c r="T228" s="31">
        <v>1</v>
      </c>
      <c r="U228" s="32"/>
      <c r="V228" s="32"/>
      <c r="W228" s="32"/>
      <c r="X228" s="32"/>
      <c r="Y228" s="32"/>
      <c r="Z228" s="32"/>
      <c r="AA228" s="32"/>
      <c r="AB228" s="32"/>
      <c r="AC228" s="32"/>
      <c r="AD228" s="41"/>
      <c r="AF228" s="40"/>
    </row>
    <row r="229" spans="1:32">
      <c r="A229" s="42" t="s">
        <v>257</v>
      </c>
      <c r="B229" s="43" t="s">
        <v>1136</v>
      </c>
      <c r="C229" s="43"/>
      <c r="D229" s="44"/>
      <c r="E229" s="43"/>
      <c r="F229" s="44"/>
      <c r="G229" s="44"/>
      <c r="H229" s="43"/>
      <c r="I229" s="43"/>
      <c r="J229" s="45"/>
      <c r="K229" s="32"/>
      <c r="L229" s="32"/>
      <c r="M229" s="32"/>
      <c r="N229" s="32"/>
      <c r="O229" s="32"/>
      <c r="P229" s="32"/>
      <c r="Q229" s="32"/>
      <c r="R229" s="32"/>
      <c r="S229" s="32"/>
      <c r="T229" s="31">
        <v>1</v>
      </c>
      <c r="U229" s="32"/>
      <c r="V229" s="32"/>
      <c r="W229" s="32"/>
      <c r="X229" s="32"/>
      <c r="Y229" s="32"/>
      <c r="Z229" s="32"/>
      <c r="AA229" s="32"/>
      <c r="AB229" s="32"/>
      <c r="AC229" s="32"/>
      <c r="AD229" s="41"/>
      <c r="AF229" s="40"/>
    </row>
    <row r="230" spans="1:32">
      <c r="A230" s="42" t="s">
        <v>77</v>
      </c>
      <c r="B230" s="43" t="s">
        <v>1136</v>
      </c>
      <c r="C230" s="43"/>
      <c r="D230" s="44"/>
      <c r="E230" s="43"/>
      <c r="F230" s="44"/>
      <c r="G230" s="44"/>
      <c r="H230" s="43"/>
      <c r="I230" s="43"/>
      <c r="J230" s="45"/>
      <c r="K230" s="32"/>
      <c r="L230" s="32"/>
      <c r="M230" s="32"/>
      <c r="N230" s="32"/>
      <c r="O230" s="32"/>
      <c r="P230" s="32"/>
      <c r="Q230" s="32"/>
      <c r="R230" s="32"/>
      <c r="S230" s="32"/>
      <c r="T230" s="31">
        <v>1</v>
      </c>
      <c r="U230" s="32"/>
      <c r="V230" s="32"/>
      <c r="W230" s="32"/>
      <c r="X230" s="32"/>
      <c r="Y230" s="32"/>
      <c r="Z230" s="32"/>
      <c r="AA230" s="32"/>
      <c r="AB230" s="32"/>
      <c r="AC230" s="32"/>
      <c r="AD230" s="41"/>
      <c r="AF230" s="40"/>
    </row>
    <row r="231" spans="1:32">
      <c r="A231" s="42" t="s">
        <v>148</v>
      </c>
      <c r="B231" s="43" t="s">
        <v>1136</v>
      </c>
      <c r="C231" s="43"/>
      <c r="D231" s="44">
        <v>1</v>
      </c>
      <c r="E231" s="43" t="s">
        <v>423</v>
      </c>
      <c r="F231" s="44">
        <v>2014</v>
      </c>
      <c r="G231" s="44"/>
      <c r="H231" s="43" t="s">
        <v>437</v>
      </c>
      <c r="I231" s="49">
        <v>1</v>
      </c>
      <c r="J231" s="50"/>
      <c r="K231" s="49"/>
      <c r="L231" s="49"/>
      <c r="M231" s="49"/>
      <c r="N231" s="49"/>
      <c r="O231" s="49"/>
      <c r="P231" s="49"/>
      <c r="Q231" s="49"/>
      <c r="R231" s="49"/>
      <c r="S231" s="49"/>
      <c r="T231" s="49">
        <v>1</v>
      </c>
      <c r="U231" s="49"/>
      <c r="V231" s="49"/>
      <c r="W231" s="49"/>
      <c r="X231" s="49"/>
      <c r="Y231" s="49"/>
      <c r="Z231" s="49"/>
      <c r="AA231" s="49"/>
      <c r="AB231" s="49"/>
      <c r="AC231" s="49"/>
      <c r="AD231" s="50"/>
      <c r="AF231" s="40"/>
    </row>
    <row r="232" spans="1:32">
      <c r="A232" s="42" t="s">
        <v>253</v>
      </c>
      <c r="B232" s="43" t="s">
        <v>1136</v>
      </c>
      <c r="C232" s="43"/>
      <c r="D232" s="44"/>
      <c r="E232" s="43"/>
      <c r="F232" s="44"/>
      <c r="G232" s="44"/>
      <c r="H232" s="43"/>
      <c r="I232" s="43"/>
      <c r="J232" s="45"/>
      <c r="K232" s="32"/>
      <c r="L232" s="32"/>
      <c r="M232" s="32"/>
      <c r="N232" s="32"/>
      <c r="O232" s="32"/>
      <c r="P232" s="32"/>
      <c r="Q232" s="32"/>
      <c r="R232" s="32"/>
      <c r="S232" s="32"/>
      <c r="T232" s="31">
        <v>1</v>
      </c>
      <c r="U232" s="32"/>
      <c r="V232" s="32"/>
      <c r="W232" s="32"/>
      <c r="X232" s="32"/>
      <c r="Y232" s="32"/>
      <c r="Z232" s="32"/>
      <c r="AA232" s="32"/>
      <c r="AB232" s="32"/>
      <c r="AC232" s="32"/>
      <c r="AD232" s="41"/>
      <c r="AF232" s="40"/>
    </row>
    <row r="233" spans="1:32">
      <c r="A233" s="42" t="s">
        <v>147</v>
      </c>
      <c r="B233" s="43" t="s">
        <v>1136</v>
      </c>
      <c r="C233" s="43"/>
      <c r="D233" s="44"/>
      <c r="E233" s="43"/>
      <c r="F233" s="44"/>
      <c r="G233" s="44"/>
      <c r="H233" s="43"/>
      <c r="I233" s="43"/>
      <c r="J233" s="45"/>
      <c r="K233" s="32"/>
      <c r="L233" s="32"/>
      <c r="M233" s="32"/>
      <c r="N233" s="32"/>
      <c r="O233" s="32"/>
      <c r="P233" s="32"/>
      <c r="Q233" s="32"/>
      <c r="R233" s="32"/>
      <c r="S233" s="32"/>
      <c r="T233" s="31">
        <v>1</v>
      </c>
      <c r="U233" s="32"/>
      <c r="V233" s="32"/>
      <c r="W233" s="32"/>
      <c r="X233" s="32"/>
      <c r="Y233" s="32"/>
      <c r="Z233" s="32"/>
      <c r="AA233" s="32"/>
      <c r="AB233" s="32"/>
      <c r="AC233" s="32"/>
      <c r="AD233" s="41"/>
      <c r="AF233" s="40"/>
    </row>
    <row r="234" spans="1:32">
      <c r="A234" s="42" t="s">
        <v>308</v>
      </c>
      <c r="B234" s="43" t="s">
        <v>1136</v>
      </c>
      <c r="C234" s="43"/>
      <c r="D234" s="44"/>
      <c r="E234" s="43"/>
      <c r="F234" s="44"/>
      <c r="G234" s="44"/>
      <c r="H234" s="43"/>
      <c r="I234" s="43"/>
      <c r="J234" s="45"/>
      <c r="K234" s="32"/>
      <c r="L234" s="32"/>
      <c r="M234" s="32"/>
      <c r="N234" s="32"/>
      <c r="O234" s="32"/>
      <c r="P234" s="32"/>
      <c r="Q234" s="32"/>
      <c r="R234" s="32"/>
      <c r="S234" s="32"/>
      <c r="T234" s="31">
        <v>1</v>
      </c>
      <c r="U234" s="32"/>
      <c r="V234" s="32"/>
      <c r="W234" s="32"/>
      <c r="X234" s="32"/>
      <c r="Y234" s="32"/>
      <c r="Z234" s="32"/>
      <c r="AA234" s="32"/>
      <c r="AB234" s="32"/>
      <c r="AC234" s="32"/>
      <c r="AD234" s="41"/>
      <c r="AF234" s="40"/>
    </row>
    <row r="235" spans="1:32">
      <c r="A235" s="42" t="s">
        <v>227</v>
      </c>
      <c r="B235" s="43" t="s">
        <v>1136</v>
      </c>
      <c r="C235" s="43"/>
      <c r="D235" s="44"/>
      <c r="E235" s="43"/>
      <c r="F235" s="44"/>
      <c r="G235" s="44"/>
      <c r="H235" s="43"/>
      <c r="I235" s="43"/>
      <c r="J235" s="45"/>
      <c r="K235" s="32"/>
      <c r="L235" s="32"/>
      <c r="M235" s="32"/>
      <c r="N235" s="32"/>
      <c r="O235" s="32"/>
      <c r="P235" s="32"/>
      <c r="Q235" s="32"/>
      <c r="R235" s="32"/>
      <c r="S235" s="32"/>
      <c r="T235" s="31">
        <v>1</v>
      </c>
      <c r="U235" s="32"/>
      <c r="V235" s="32"/>
      <c r="W235" s="32"/>
      <c r="X235" s="32"/>
      <c r="Y235" s="32"/>
      <c r="Z235" s="32"/>
      <c r="AA235" s="32"/>
      <c r="AB235" s="32"/>
      <c r="AC235" s="32"/>
      <c r="AD235" s="41"/>
      <c r="AF235" s="40"/>
    </row>
    <row r="236" spans="1:32">
      <c r="A236" s="42" t="s">
        <v>226</v>
      </c>
      <c r="B236" s="43" t="s">
        <v>1136</v>
      </c>
      <c r="C236" s="43"/>
      <c r="D236" s="44"/>
      <c r="E236" s="43"/>
      <c r="F236" s="44"/>
      <c r="G236" s="44"/>
      <c r="H236" s="43"/>
      <c r="I236" s="43"/>
      <c r="J236" s="45"/>
      <c r="K236" s="32"/>
      <c r="L236" s="32"/>
      <c r="M236" s="32"/>
      <c r="N236" s="32"/>
      <c r="O236" s="32"/>
      <c r="P236" s="32"/>
      <c r="Q236" s="32"/>
      <c r="R236" s="32"/>
      <c r="S236" s="32"/>
      <c r="T236" s="31">
        <v>1</v>
      </c>
      <c r="U236" s="32"/>
      <c r="V236" s="32"/>
      <c r="W236" s="32"/>
      <c r="X236" s="32"/>
      <c r="Y236" s="32"/>
      <c r="Z236" s="32"/>
      <c r="AA236" s="32"/>
      <c r="AB236" s="32"/>
      <c r="AC236" s="32"/>
      <c r="AD236" s="41"/>
      <c r="AF236" s="40"/>
    </row>
    <row r="237" spans="1:32">
      <c r="A237" s="42" t="s">
        <v>106</v>
      </c>
      <c r="B237" s="43" t="s">
        <v>1136</v>
      </c>
      <c r="C237" s="43"/>
      <c r="D237" s="44"/>
      <c r="E237" s="43"/>
      <c r="F237" s="44"/>
      <c r="G237" s="44"/>
      <c r="H237" s="43"/>
      <c r="I237" s="43"/>
      <c r="J237" s="45"/>
      <c r="K237" s="32"/>
      <c r="L237" s="32"/>
      <c r="M237" s="32"/>
      <c r="N237" s="32"/>
      <c r="O237" s="32"/>
      <c r="P237" s="32"/>
      <c r="Q237" s="32"/>
      <c r="R237" s="32"/>
      <c r="S237" s="32"/>
      <c r="T237" s="31">
        <v>1</v>
      </c>
      <c r="U237" s="32"/>
      <c r="V237" s="32"/>
      <c r="W237" s="32"/>
      <c r="X237" s="32"/>
      <c r="Y237" s="32"/>
      <c r="Z237" s="32"/>
      <c r="AA237" s="32"/>
      <c r="AB237" s="32"/>
      <c r="AC237" s="32"/>
      <c r="AD237" s="41"/>
      <c r="AF237" s="40"/>
    </row>
    <row r="238" spans="1:32">
      <c r="A238" s="42" t="s">
        <v>157</v>
      </c>
      <c r="B238" s="43" t="s">
        <v>1136</v>
      </c>
      <c r="C238" s="43"/>
      <c r="D238" s="44"/>
      <c r="E238" s="43"/>
      <c r="F238" s="44"/>
      <c r="G238" s="44"/>
      <c r="H238" s="43"/>
      <c r="I238" s="43"/>
      <c r="J238" s="45"/>
      <c r="K238" s="32"/>
      <c r="L238" s="32"/>
      <c r="M238" s="32"/>
      <c r="N238" s="32"/>
      <c r="O238" s="32"/>
      <c r="P238" s="32"/>
      <c r="Q238" s="32"/>
      <c r="R238" s="32"/>
      <c r="S238" s="32"/>
      <c r="T238" s="31">
        <v>1</v>
      </c>
      <c r="U238" s="32"/>
      <c r="V238" s="32"/>
      <c r="W238" s="32"/>
      <c r="X238" s="32"/>
      <c r="Y238" s="32"/>
      <c r="Z238" s="32"/>
      <c r="AA238" s="32"/>
      <c r="AB238" s="32"/>
      <c r="AC238" s="32"/>
      <c r="AD238" s="41"/>
      <c r="AF238" s="40"/>
    </row>
    <row r="239" spans="1:32">
      <c r="A239" s="42" t="s">
        <v>254</v>
      </c>
      <c r="B239" s="43" t="s">
        <v>1136</v>
      </c>
      <c r="C239" s="43"/>
      <c r="D239" s="44"/>
      <c r="E239" s="43"/>
      <c r="F239" s="44"/>
      <c r="G239" s="44"/>
      <c r="H239" s="43"/>
      <c r="I239" s="43"/>
      <c r="J239" s="45"/>
      <c r="K239" s="32"/>
      <c r="L239" s="32"/>
      <c r="M239" s="32"/>
      <c r="N239" s="32"/>
      <c r="O239" s="32"/>
      <c r="P239" s="32"/>
      <c r="Q239" s="32"/>
      <c r="R239" s="32"/>
      <c r="S239" s="32"/>
      <c r="T239" s="31">
        <v>1</v>
      </c>
      <c r="U239" s="32"/>
      <c r="V239" s="32"/>
      <c r="W239" s="32"/>
      <c r="X239" s="32"/>
      <c r="Y239" s="32"/>
      <c r="Z239" s="32"/>
      <c r="AA239" s="32"/>
      <c r="AB239" s="32"/>
      <c r="AC239" s="32"/>
      <c r="AD239" s="41"/>
      <c r="AF239" s="40"/>
    </row>
    <row r="240" spans="1:32">
      <c r="A240" s="42" t="s">
        <v>85</v>
      </c>
      <c r="B240" s="43" t="s">
        <v>1136</v>
      </c>
      <c r="C240" s="43"/>
      <c r="D240" s="44"/>
      <c r="E240" s="43"/>
      <c r="F240" s="44"/>
      <c r="G240" s="44"/>
      <c r="H240" s="43"/>
      <c r="I240" s="43"/>
      <c r="J240" s="45"/>
      <c r="K240" s="32"/>
      <c r="L240" s="32"/>
      <c r="M240" s="32"/>
      <c r="N240" s="32"/>
      <c r="O240" s="32"/>
      <c r="P240" s="32"/>
      <c r="Q240" s="32"/>
      <c r="R240" s="32"/>
      <c r="S240" s="32"/>
      <c r="T240" s="31">
        <v>1</v>
      </c>
      <c r="U240" s="32"/>
      <c r="V240" s="32"/>
      <c r="W240" s="32"/>
      <c r="X240" s="32"/>
      <c r="Y240" s="32"/>
      <c r="Z240" s="32"/>
      <c r="AA240" s="32"/>
      <c r="AB240" s="32"/>
      <c r="AC240" s="32"/>
      <c r="AD240" s="41"/>
      <c r="AF240" s="40"/>
    </row>
    <row r="241" spans="1:32">
      <c r="A241" s="42" t="s">
        <v>98</v>
      </c>
      <c r="B241" s="43" t="s">
        <v>1136</v>
      </c>
      <c r="C241" s="43"/>
      <c r="D241" s="44"/>
      <c r="E241" s="43"/>
      <c r="F241" s="44"/>
      <c r="G241" s="44"/>
      <c r="H241" s="43" t="s">
        <v>456</v>
      </c>
      <c r="I241" s="47"/>
      <c r="J241" s="48"/>
      <c r="K241" s="47"/>
      <c r="L241" s="47"/>
      <c r="M241" s="47"/>
      <c r="N241" s="47"/>
      <c r="O241" s="47"/>
      <c r="P241" s="47"/>
      <c r="Q241" s="47"/>
      <c r="R241" s="47"/>
      <c r="S241" s="47"/>
      <c r="T241" s="47">
        <v>1</v>
      </c>
      <c r="U241" s="47"/>
      <c r="V241" s="47"/>
      <c r="W241" s="47"/>
      <c r="X241" s="47"/>
      <c r="Y241" s="47"/>
      <c r="Z241" s="47"/>
      <c r="AA241" s="47"/>
      <c r="AB241" s="47"/>
      <c r="AC241" s="47"/>
      <c r="AD241" s="48"/>
      <c r="AF241" s="40"/>
    </row>
    <row r="242" spans="1:32">
      <c r="A242" s="42" t="s">
        <v>162</v>
      </c>
      <c r="B242" s="43" t="s">
        <v>1136</v>
      </c>
      <c r="C242" s="43"/>
      <c r="D242" s="44"/>
      <c r="E242" s="43"/>
      <c r="F242" s="44"/>
      <c r="G242" s="44"/>
      <c r="H242" s="43"/>
      <c r="I242" s="43"/>
      <c r="J242" s="45"/>
      <c r="K242" s="32"/>
      <c r="L242" s="32"/>
      <c r="M242" s="32"/>
      <c r="N242" s="32"/>
      <c r="O242" s="32"/>
      <c r="P242" s="32"/>
      <c r="Q242" s="32"/>
      <c r="R242" s="32"/>
      <c r="S242" s="32"/>
      <c r="T242" s="31">
        <v>1</v>
      </c>
      <c r="U242" s="32"/>
      <c r="V242" s="32"/>
      <c r="W242" s="32"/>
      <c r="X242" s="32"/>
      <c r="Y242" s="32"/>
      <c r="Z242" s="32"/>
      <c r="AA242" s="32"/>
      <c r="AB242" s="32"/>
      <c r="AC242" s="32"/>
      <c r="AD242" s="41"/>
      <c r="AF242" s="40"/>
    </row>
    <row r="243" spans="1:32">
      <c r="A243" s="42" t="s">
        <v>103</v>
      </c>
      <c r="B243" s="43" t="s">
        <v>1136</v>
      </c>
      <c r="C243" s="43"/>
      <c r="D243" s="44"/>
      <c r="E243" s="43"/>
      <c r="F243" s="44"/>
      <c r="G243" s="44"/>
      <c r="H243" s="43"/>
      <c r="I243" s="43"/>
      <c r="J243" s="45"/>
      <c r="K243" s="32"/>
      <c r="L243" s="32"/>
      <c r="M243" s="32"/>
      <c r="N243" s="32"/>
      <c r="O243" s="32"/>
      <c r="P243" s="32"/>
      <c r="Q243" s="32"/>
      <c r="R243" s="32"/>
      <c r="S243" s="32"/>
      <c r="T243" s="31">
        <v>1</v>
      </c>
      <c r="U243" s="32"/>
      <c r="V243" s="32"/>
      <c r="W243" s="32"/>
      <c r="X243" s="32"/>
      <c r="Y243" s="32"/>
      <c r="Z243" s="32"/>
      <c r="AA243" s="32"/>
      <c r="AB243" s="32"/>
      <c r="AC243" s="32"/>
      <c r="AD243" s="41"/>
      <c r="AF243" s="40"/>
    </row>
    <row r="244" spans="1:32">
      <c r="A244" s="42" t="s">
        <v>255</v>
      </c>
      <c r="B244" s="43" t="s">
        <v>1136</v>
      </c>
      <c r="C244" s="43"/>
      <c r="D244" s="44"/>
      <c r="E244" s="43"/>
      <c r="F244" s="44"/>
      <c r="G244" s="44"/>
      <c r="H244" s="43"/>
      <c r="I244" s="43"/>
      <c r="J244" s="45"/>
      <c r="K244" s="32"/>
      <c r="L244" s="32"/>
      <c r="M244" s="32"/>
      <c r="N244" s="32"/>
      <c r="O244" s="32"/>
      <c r="P244" s="32"/>
      <c r="Q244" s="32"/>
      <c r="R244" s="32"/>
      <c r="S244" s="32"/>
      <c r="T244" s="31">
        <v>1</v>
      </c>
      <c r="U244" s="32"/>
      <c r="V244" s="32"/>
      <c r="W244" s="32"/>
      <c r="X244" s="32"/>
      <c r="Y244" s="32"/>
      <c r="Z244" s="32"/>
      <c r="AA244" s="32"/>
      <c r="AB244" s="32"/>
      <c r="AC244" s="32"/>
      <c r="AD244" s="41"/>
      <c r="AF244" s="40"/>
    </row>
    <row r="245" spans="1:32">
      <c r="A245" s="42" t="s">
        <v>168</v>
      </c>
      <c r="B245" s="43" t="s">
        <v>1136</v>
      </c>
      <c r="C245" s="43"/>
      <c r="D245" s="44"/>
      <c r="E245" s="43"/>
      <c r="F245" s="44"/>
      <c r="G245" s="44"/>
      <c r="H245" s="43"/>
      <c r="I245" s="43"/>
      <c r="J245" s="45"/>
      <c r="K245" s="32"/>
      <c r="L245" s="32"/>
      <c r="M245" s="32"/>
      <c r="N245" s="32"/>
      <c r="O245" s="32"/>
      <c r="P245" s="32"/>
      <c r="Q245" s="32"/>
      <c r="R245" s="32"/>
      <c r="S245" s="32"/>
      <c r="T245" s="31">
        <v>1</v>
      </c>
      <c r="U245" s="32"/>
      <c r="V245" s="32"/>
      <c r="W245" s="32"/>
      <c r="X245" s="32"/>
      <c r="Y245" s="32"/>
      <c r="Z245" s="32"/>
      <c r="AA245" s="32"/>
      <c r="AB245" s="32"/>
      <c r="AC245" s="32"/>
      <c r="AD245" s="41"/>
      <c r="AF245" s="40"/>
    </row>
    <row r="246" spans="1:32">
      <c r="A246" s="42" t="s">
        <v>288</v>
      </c>
      <c r="B246" s="43" t="s">
        <v>1136</v>
      </c>
      <c r="C246" s="43"/>
      <c r="D246" s="44"/>
      <c r="E246" s="43"/>
      <c r="F246" s="44"/>
      <c r="G246" s="44"/>
      <c r="H246" s="43"/>
      <c r="I246" s="43"/>
      <c r="J246" s="45"/>
      <c r="K246" s="32"/>
      <c r="L246" s="32"/>
      <c r="M246" s="32"/>
      <c r="N246" s="32"/>
      <c r="O246" s="32"/>
      <c r="P246" s="32"/>
      <c r="Q246" s="32"/>
      <c r="R246" s="32"/>
      <c r="S246" s="32"/>
      <c r="T246" s="31">
        <v>1</v>
      </c>
      <c r="U246" s="32"/>
      <c r="V246" s="32"/>
      <c r="W246" s="32"/>
      <c r="X246" s="32"/>
      <c r="Y246" s="32"/>
      <c r="Z246" s="32"/>
      <c r="AA246" s="32"/>
      <c r="AB246" s="32"/>
      <c r="AC246" s="32"/>
      <c r="AD246" s="41"/>
      <c r="AF246" s="40"/>
    </row>
    <row r="247" spans="1:32">
      <c r="A247" s="42" t="s">
        <v>213</v>
      </c>
      <c r="B247" s="43" t="s">
        <v>1136</v>
      </c>
      <c r="C247" s="43"/>
      <c r="D247" s="44"/>
      <c r="E247" s="43"/>
      <c r="F247" s="44"/>
      <c r="G247" s="44"/>
      <c r="H247" s="43"/>
      <c r="I247" s="43"/>
      <c r="J247" s="45"/>
      <c r="K247" s="32"/>
      <c r="L247" s="32"/>
      <c r="M247" s="32"/>
      <c r="N247" s="32"/>
      <c r="O247" s="32"/>
      <c r="P247" s="32"/>
      <c r="Q247" s="32"/>
      <c r="R247" s="32"/>
      <c r="S247" s="32"/>
      <c r="T247" s="31">
        <v>1</v>
      </c>
      <c r="U247" s="32"/>
      <c r="V247" s="32"/>
      <c r="W247" s="32"/>
      <c r="X247" s="32"/>
      <c r="Y247" s="32"/>
      <c r="Z247" s="32"/>
      <c r="AA247" s="32"/>
      <c r="AB247" s="32"/>
      <c r="AC247" s="32"/>
      <c r="AD247" s="41"/>
      <c r="AF247" s="40"/>
    </row>
    <row r="248" spans="1:32">
      <c r="A248" s="42" t="s">
        <v>426</v>
      </c>
      <c r="B248" s="43" t="s">
        <v>1136</v>
      </c>
      <c r="C248" s="43"/>
      <c r="D248" s="44">
        <v>1</v>
      </c>
      <c r="E248" s="43" t="s">
        <v>423</v>
      </c>
      <c r="F248" s="44">
        <v>2013</v>
      </c>
      <c r="G248" s="44"/>
      <c r="H248" s="43"/>
      <c r="I248" s="43">
        <v>1</v>
      </c>
      <c r="J248" s="45"/>
      <c r="K248" s="32"/>
      <c r="L248" s="32"/>
      <c r="M248" s="32"/>
      <c r="N248" s="32"/>
      <c r="O248" s="32"/>
      <c r="P248" s="32"/>
      <c r="Q248" s="32"/>
      <c r="R248" s="32"/>
      <c r="S248" s="32"/>
      <c r="T248" s="31">
        <v>1</v>
      </c>
      <c r="U248" s="32"/>
      <c r="V248" s="32"/>
      <c r="W248" s="32"/>
      <c r="X248" s="32"/>
      <c r="Y248" s="32"/>
      <c r="Z248" s="32"/>
      <c r="AA248" s="32"/>
      <c r="AB248" s="32"/>
      <c r="AC248" s="32"/>
      <c r="AD248" s="41"/>
      <c r="AF248" s="40"/>
    </row>
    <row r="249" spans="1:32">
      <c r="A249" s="42" t="s">
        <v>169</v>
      </c>
      <c r="B249" s="43" t="s">
        <v>1136</v>
      </c>
      <c r="C249" s="43"/>
      <c r="D249" s="44"/>
      <c r="E249" s="43"/>
      <c r="F249" s="44"/>
      <c r="G249" s="44"/>
      <c r="H249" s="43"/>
      <c r="I249" s="43"/>
      <c r="J249" s="45"/>
      <c r="K249" s="32"/>
      <c r="L249" s="32"/>
      <c r="M249" s="32"/>
      <c r="N249" s="32"/>
      <c r="O249" s="32"/>
      <c r="P249" s="32"/>
      <c r="Q249" s="32"/>
      <c r="R249" s="32"/>
      <c r="S249" s="32"/>
      <c r="T249" s="31">
        <v>1</v>
      </c>
      <c r="U249" s="32"/>
      <c r="V249" s="32"/>
      <c r="W249" s="32"/>
      <c r="X249" s="32"/>
      <c r="Y249" s="32"/>
      <c r="Z249" s="32"/>
      <c r="AA249" s="32"/>
      <c r="AB249" s="32"/>
      <c r="AC249" s="32"/>
      <c r="AD249" s="41"/>
      <c r="AF249" s="40"/>
    </row>
    <row r="250" spans="1:32">
      <c r="A250" s="42" t="s">
        <v>289</v>
      </c>
      <c r="B250" s="43" t="s">
        <v>1136</v>
      </c>
      <c r="C250" s="43"/>
      <c r="D250" s="44"/>
      <c r="E250" s="43"/>
      <c r="F250" s="44"/>
      <c r="G250" s="44"/>
      <c r="H250" s="43"/>
      <c r="I250" s="43"/>
      <c r="J250" s="45"/>
      <c r="K250" s="32"/>
      <c r="L250" s="32"/>
      <c r="M250" s="32"/>
      <c r="N250" s="32"/>
      <c r="O250" s="32"/>
      <c r="P250" s="32"/>
      <c r="Q250" s="32"/>
      <c r="R250" s="32"/>
      <c r="S250" s="32"/>
      <c r="T250" s="31">
        <v>1</v>
      </c>
      <c r="U250" s="32"/>
      <c r="V250" s="32"/>
      <c r="W250" s="32"/>
      <c r="X250" s="32"/>
      <c r="Y250" s="32"/>
      <c r="Z250" s="32"/>
      <c r="AA250" s="32"/>
      <c r="AB250" s="32"/>
      <c r="AC250" s="32"/>
      <c r="AD250" s="41"/>
      <c r="AF250" s="40"/>
    </row>
    <row r="251" spans="1:32">
      <c r="A251" s="42" t="s">
        <v>188</v>
      </c>
      <c r="B251" s="43" t="s">
        <v>1136</v>
      </c>
      <c r="C251" s="43"/>
      <c r="D251" s="44"/>
      <c r="E251" s="43"/>
      <c r="F251" s="44"/>
      <c r="G251" s="44"/>
      <c r="H251" s="43"/>
      <c r="I251" s="43"/>
      <c r="J251" s="45"/>
      <c r="K251" s="32"/>
      <c r="L251" s="32"/>
      <c r="M251" s="32"/>
      <c r="N251" s="32"/>
      <c r="O251" s="32"/>
      <c r="P251" s="32"/>
      <c r="Q251" s="32"/>
      <c r="R251" s="32"/>
      <c r="S251" s="32"/>
      <c r="T251" s="31">
        <v>1</v>
      </c>
      <c r="U251" s="32"/>
      <c r="V251" s="32"/>
      <c r="W251" s="32"/>
      <c r="X251" s="32"/>
      <c r="Y251" s="32"/>
      <c r="Z251" s="32"/>
      <c r="AA251" s="32"/>
      <c r="AB251" s="32"/>
      <c r="AC251" s="32"/>
      <c r="AD251" s="41"/>
      <c r="AF251" s="40"/>
    </row>
    <row r="252" spans="1:32">
      <c r="A252" s="42" t="s">
        <v>18</v>
      </c>
      <c r="B252" s="43" t="s">
        <v>1136</v>
      </c>
      <c r="C252" s="43"/>
      <c r="D252" s="44"/>
      <c r="E252" s="43"/>
      <c r="F252" s="44"/>
      <c r="G252" s="44"/>
      <c r="H252" s="43"/>
      <c r="I252" s="43"/>
      <c r="J252" s="45"/>
      <c r="K252" s="32"/>
      <c r="L252" s="32"/>
      <c r="M252" s="32"/>
      <c r="N252" s="32"/>
      <c r="O252" s="32"/>
      <c r="P252" s="32"/>
      <c r="Q252" s="32"/>
      <c r="R252" s="32"/>
      <c r="S252" s="32"/>
      <c r="T252" s="31">
        <v>1</v>
      </c>
      <c r="U252" s="32"/>
      <c r="V252" s="32"/>
      <c r="W252" s="32"/>
      <c r="X252" s="32"/>
      <c r="Y252" s="32"/>
      <c r="Z252" s="32"/>
      <c r="AA252" s="32"/>
      <c r="AB252" s="32"/>
      <c r="AC252" s="32"/>
      <c r="AD252" s="41"/>
      <c r="AF252" s="40"/>
    </row>
    <row r="253" spans="1:32">
      <c r="A253" s="42" t="s">
        <v>214</v>
      </c>
      <c r="B253" s="43" t="s">
        <v>1136</v>
      </c>
      <c r="C253" s="43"/>
      <c r="D253" s="44"/>
      <c r="E253" s="43"/>
      <c r="F253" s="44"/>
      <c r="G253" s="44"/>
      <c r="H253" s="43"/>
      <c r="I253" s="43"/>
      <c r="J253" s="45"/>
      <c r="K253" s="32"/>
      <c r="L253" s="32"/>
      <c r="M253" s="32"/>
      <c r="N253" s="32"/>
      <c r="O253" s="32"/>
      <c r="P253" s="32"/>
      <c r="Q253" s="32"/>
      <c r="R253" s="32"/>
      <c r="S253" s="32"/>
      <c r="T253" s="31">
        <v>1</v>
      </c>
      <c r="U253" s="32"/>
      <c r="V253" s="32"/>
      <c r="W253" s="32"/>
      <c r="X253" s="32"/>
      <c r="Y253" s="32"/>
      <c r="Z253" s="32"/>
      <c r="AA253" s="32"/>
      <c r="AB253" s="32"/>
      <c r="AC253" s="32"/>
      <c r="AD253" s="41"/>
      <c r="AF253" s="40"/>
    </row>
    <row r="254" spans="1:32">
      <c r="A254" s="42" t="s">
        <v>280</v>
      </c>
      <c r="B254" s="43" t="s">
        <v>1136</v>
      </c>
      <c r="C254" s="43"/>
      <c r="D254" s="44"/>
      <c r="E254" s="43"/>
      <c r="F254" s="44"/>
      <c r="G254" s="44"/>
      <c r="H254" s="43"/>
      <c r="I254" s="43"/>
      <c r="J254" s="45"/>
      <c r="K254" s="32"/>
      <c r="L254" s="32"/>
      <c r="M254" s="32"/>
      <c r="N254" s="32"/>
      <c r="O254" s="32"/>
      <c r="P254" s="32"/>
      <c r="Q254" s="32"/>
      <c r="R254" s="32"/>
      <c r="S254" s="32"/>
      <c r="T254" s="31">
        <v>1</v>
      </c>
      <c r="U254" s="32"/>
      <c r="V254" s="32"/>
      <c r="W254" s="32"/>
      <c r="X254" s="32"/>
      <c r="Y254" s="32"/>
      <c r="Z254" s="32"/>
      <c r="AA254" s="32"/>
      <c r="AB254" s="32"/>
      <c r="AC254" s="32"/>
      <c r="AD254" s="41"/>
      <c r="AF254" s="40"/>
    </row>
    <row r="255" spans="1:32">
      <c r="A255" s="42" t="s">
        <v>140</v>
      </c>
      <c r="B255" s="43" t="s">
        <v>1136</v>
      </c>
      <c r="C255" s="43"/>
      <c r="D255" s="44"/>
      <c r="E255" s="43"/>
      <c r="F255" s="44"/>
      <c r="G255" s="44"/>
      <c r="H255" s="43" t="s">
        <v>456</v>
      </c>
      <c r="I255" s="47"/>
      <c r="J255" s="48"/>
      <c r="K255" s="47"/>
      <c r="L255" s="47"/>
      <c r="M255" s="47"/>
      <c r="N255" s="47"/>
      <c r="O255" s="47"/>
      <c r="P255" s="47"/>
      <c r="Q255" s="47"/>
      <c r="R255" s="47"/>
      <c r="S255" s="47"/>
      <c r="T255" s="47">
        <v>1</v>
      </c>
      <c r="U255" s="47"/>
      <c r="V255" s="47"/>
      <c r="W255" s="47"/>
      <c r="X255" s="47"/>
      <c r="Y255" s="47"/>
      <c r="Z255" s="47"/>
      <c r="AA255" s="47"/>
      <c r="AB255" s="47"/>
      <c r="AC255" s="47"/>
      <c r="AD255" s="48"/>
      <c r="AF255" s="40"/>
    </row>
    <row r="256" spans="1:32">
      <c r="A256" s="42" t="s">
        <v>101</v>
      </c>
      <c r="B256" s="43" t="s">
        <v>1136</v>
      </c>
      <c r="C256" s="43"/>
      <c r="D256" s="44"/>
      <c r="E256" s="43"/>
      <c r="F256" s="44"/>
      <c r="G256" s="44"/>
      <c r="H256" s="43" t="s">
        <v>456</v>
      </c>
      <c r="I256" s="47"/>
      <c r="J256" s="48"/>
      <c r="K256" s="47"/>
      <c r="L256" s="47"/>
      <c r="M256" s="47"/>
      <c r="N256" s="47"/>
      <c r="O256" s="47"/>
      <c r="P256" s="47"/>
      <c r="Q256" s="47"/>
      <c r="R256" s="47"/>
      <c r="S256" s="47"/>
      <c r="T256" s="47">
        <v>1</v>
      </c>
      <c r="U256" s="47"/>
      <c r="V256" s="47"/>
      <c r="W256" s="47"/>
      <c r="X256" s="47"/>
      <c r="Y256" s="47"/>
      <c r="Z256" s="47"/>
      <c r="AA256" s="47"/>
      <c r="AB256" s="47"/>
      <c r="AC256" s="47"/>
      <c r="AD256" s="48"/>
      <c r="AF256" s="40"/>
    </row>
    <row r="257" spans="1:32">
      <c r="A257" s="42" t="s">
        <v>211</v>
      </c>
      <c r="B257" s="43" t="s">
        <v>1136</v>
      </c>
      <c r="C257" s="43"/>
      <c r="D257" s="44"/>
      <c r="E257" s="43"/>
      <c r="F257" s="44"/>
      <c r="G257" s="44"/>
      <c r="H257" s="43"/>
      <c r="I257" s="43"/>
      <c r="J257" s="45"/>
      <c r="K257" s="32"/>
      <c r="L257" s="32"/>
      <c r="M257" s="32"/>
      <c r="N257" s="32"/>
      <c r="O257" s="32"/>
      <c r="P257" s="32"/>
      <c r="Q257" s="32"/>
      <c r="R257" s="32"/>
      <c r="S257" s="32"/>
      <c r="T257" s="31">
        <v>1</v>
      </c>
      <c r="U257" s="32"/>
      <c r="V257" s="32"/>
      <c r="W257" s="32"/>
      <c r="X257" s="32"/>
      <c r="Y257" s="32"/>
      <c r="Z257" s="32"/>
      <c r="AA257" s="32"/>
      <c r="AB257" s="32"/>
      <c r="AC257" s="32"/>
      <c r="AD257" s="41"/>
      <c r="AF257" s="40"/>
    </row>
    <row r="258" spans="1:32">
      <c r="A258" s="42" t="s">
        <v>298</v>
      </c>
      <c r="B258" s="43" t="s">
        <v>1136</v>
      </c>
      <c r="C258" s="43"/>
      <c r="D258" s="44"/>
      <c r="E258" s="43"/>
      <c r="F258" s="44"/>
      <c r="G258" s="44"/>
      <c r="H258" s="43"/>
      <c r="I258" s="43"/>
      <c r="J258" s="45"/>
      <c r="K258" s="32"/>
      <c r="L258" s="32"/>
      <c r="M258" s="32"/>
      <c r="N258" s="32"/>
      <c r="O258" s="32"/>
      <c r="P258" s="32"/>
      <c r="Q258" s="32"/>
      <c r="R258" s="32"/>
      <c r="S258" s="32"/>
      <c r="T258" s="31">
        <v>1</v>
      </c>
      <c r="U258" s="32"/>
      <c r="V258" s="32"/>
      <c r="W258" s="32"/>
      <c r="X258" s="32"/>
      <c r="Y258" s="32"/>
      <c r="Z258" s="32"/>
      <c r="AA258" s="32"/>
      <c r="AB258" s="32"/>
      <c r="AC258" s="32"/>
      <c r="AD258" s="41"/>
      <c r="AF258" s="40"/>
    </row>
    <row r="259" spans="1:32">
      <c r="A259" s="42" t="s">
        <v>208</v>
      </c>
      <c r="B259" s="43" t="s">
        <v>1136</v>
      </c>
      <c r="C259" s="43"/>
      <c r="D259" s="44"/>
      <c r="E259" s="43"/>
      <c r="F259" s="44"/>
      <c r="G259" s="44"/>
      <c r="H259" s="43"/>
      <c r="I259" s="43"/>
      <c r="J259" s="45"/>
      <c r="K259" s="32"/>
      <c r="L259" s="32"/>
      <c r="M259" s="32"/>
      <c r="N259" s="32"/>
      <c r="O259" s="32"/>
      <c r="P259" s="32"/>
      <c r="Q259" s="32"/>
      <c r="R259" s="32"/>
      <c r="S259" s="32"/>
      <c r="T259" s="31">
        <v>1</v>
      </c>
      <c r="U259" s="32"/>
      <c r="V259" s="32"/>
      <c r="W259" s="32"/>
      <c r="X259" s="32"/>
      <c r="Y259" s="32"/>
      <c r="Z259" s="32"/>
      <c r="AA259" s="32"/>
      <c r="AB259" s="32"/>
      <c r="AC259" s="32"/>
      <c r="AD259" s="41"/>
      <c r="AF259" s="40"/>
    </row>
    <row r="260" spans="1:32">
      <c r="A260" s="42" t="s">
        <v>166</v>
      </c>
      <c r="B260" s="43" t="s">
        <v>1136</v>
      </c>
      <c r="C260" s="43"/>
      <c r="D260" s="44"/>
      <c r="E260" s="43"/>
      <c r="F260" s="44"/>
      <c r="G260" s="44"/>
      <c r="H260" s="43" t="s">
        <v>437</v>
      </c>
      <c r="I260" s="49"/>
      <c r="J260" s="50"/>
      <c r="K260" s="49"/>
      <c r="L260" s="49"/>
      <c r="M260" s="49"/>
      <c r="N260" s="49"/>
      <c r="O260" s="49"/>
      <c r="P260" s="49"/>
      <c r="Q260" s="49"/>
      <c r="R260" s="49"/>
      <c r="S260" s="49"/>
      <c r="T260" s="49">
        <v>1</v>
      </c>
      <c r="U260" s="49"/>
      <c r="V260" s="49"/>
      <c r="W260" s="49"/>
      <c r="X260" s="49"/>
      <c r="Y260" s="49"/>
      <c r="Z260" s="49"/>
      <c r="AA260" s="49"/>
      <c r="AB260" s="49"/>
      <c r="AC260" s="49"/>
      <c r="AD260" s="50"/>
      <c r="AF260" s="40"/>
    </row>
    <row r="261" spans="1:32">
      <c r="A261" s="42" t="s">
        <v>203</v>
      </c>
      <c r="B261" s="43" t="s">
        <v>1136</v>
      </c>
      <c r="C261" s="43"/>
      <c r="D261" s="44"/>
      <c r="E261" s="43"/>
      <c r="F261" s="44"/>
      <c r="G261" s="44"/>
      <c r="H261" s="43"/>
      <c r="I261" s="43"/>
      <c r="J261" s="45"/>
      <c r="K261" s="32"/>
      <c r="L261" s="32"/>
      <c r="M261" s="32"/>
      <c r="N261" s="32"/>
      <c r="O261" s="32"/>
      <c r="P261" s="32"/>
      <c r="Q261" s="32"/>
      <c r="R261" s="32"/>
      <c r="S261" s="32"/>
      <c r="T261" s="31">
        <v>1</v>
      </c>
      <c r="U261" s="32"/>
      <c r="V261" s="32"/>
      <c r="W261" s="32"/>
      <c r="X261" s="32"/>
      <c r="Y261" s="32"/>
      <c r="Z261" s="32"/>
      <c r="AA261" s="32"/>
      <c r="AB261" s="32"/>
      <c r="AC261" s="32"/>
      <c r="AD261" s="41"/>
      <c r="AF261" s="40"/>
    </row>
    <row r="262" spans="1:32">
      <c r="A262" s="42" t="s">
        <v>215</v>
      </c>
      <c r="B262" s="43" t="s">
        <v>1136</v>
      </c>
      <c r="C262" s="43"/>
      <c r="D262" s="44"/>
      <c r="E262" s="43"/>
      <c r="F262" s="44"/>
      <c r="G262" s="44"/>
      <c r="H262" s="43"/>
      <c r="I262" s="43"/>
      <c r="J262" s="45"/>
      <c r="K262" s="32"/>
      <c r="L262" s="32"/>
      <c r="M262" s="32"/>
      <c r="N262" s="32"/>
      <c r="O262" s="32"/>
      <c r="P262" s="32"/>
      <c r="Q262" s="32"/>
      <c r="R262" s="32"/>
      <c r="S262" s="32"/>
      <c r="T262" s="31">
        <v>1</v>
      </c>
      <c r="U262" s="32"/>
      <c r="V262" s="32"/>
      <c r="W262" s="32"/>
      <c r="X262" s="32"/>
      <c r="Y262" s="32"/>
      <c r="Z262" s="32"/>
      <c r="AA262" s="32"/>
      <c r="AB262" s="32"/>
      <c r="AC262" s="32"/>
      <c r="AD262" s="41"/>
      <c r="AF262" s="40"/>
    </row>
    <row r="263" spans="1:32">
      <c r="A263" s="42" t="s">
        <v>79</v>
      </c>
      <c r="B263" s="43" t="s">
        <v>1136</v>
      </c>
      <c r="C263" s="43"/>
      <c r="D263" s="44"/>
      <c r="E263" s="43"/>
      <c r="F263" s="44"/>
      <c r="G263" s="44"/>
      <c r="H263" s="43"/>
      <c r="I263" s="43"/>
      <c r="J263" s="45"/>
      <c r="K263" s="32"/>
      <c r="L263" s="32"/>
      <c r="M263" s="32"/>
      <c r="N263" s="32"/>
      <c r="O263" s="32"/>
      <c r="P263" s="32"/>
      <c r="Q263" s="32"/>
      <c r="R263" s="32"/>
      <c r="S263" s="32"/>
      <c r="T263" s="31">
        <v>1</v>
      </c>
      <c r="U263" s="32"/>
      <c r="V263" s="32"/>
      <c r="W263" s="32"/>
      <c r="X263" s="32"/>
      <c r="Y263" s="32"/>
      <c r="Z263" s="32"/>
      <c r="AA263" s="32"/>
      <c r="AB263" s="32"/>
      <c r="AC263" s="32"/>
      <c r="AD263" s="41"/>
      <c r="AF263" s="40"/>
    </row>
    <row r="264" spans="1:32">
      <c r="A264" s="42" t="s">
        <v>181</v>
      </c>
      <c r="B264" s="43" t="s">
        <v>1136</v>
      </c>
      <c r="C264" s="43"/>
      <c r="D264" s="44"/>
      <c r="E264" s="43"/>
      <c r="F264" s="44"/>
      <c r="G264" s="44"/>
      <c r="H264" s="43"/>
      <c r="I264" s="43"/>
      <c r="J264" s="45"/>
      <c r="K264" s="32"/>
      <c r="L264" s="32"/>
      <c r="M264" s="32"/>
      <c r="N264" s="32"/>
      <c r="O264" s="32"/>
      <c r="P264" s="32"/>
      <c r="Q264" s="32"/>
      <c r="R264" s="32"/>
      <c r="S264" s="32"/>
      <c r="T264" s="31">
        <v>1</v>
      </c>
      <c r="U264" s="32"/>
      <c r="V264" s="32"/>
      <c r="W264" s="32"/>
      <c r="X264" s="32"/>
      <c r="Y264" s="32"/>
      <c r="Z264" s="32"/>
      <c r="AA264" s="32"/>
      <c r="AB264" s="32"/>
      <c r="AC264" s="32"/>
      <c r="AD264" s="41"/>
      <c r="AF264" s="40"/>
    </row>
    <row r="265" spans="1:32">
      <c r="A265" s="42" t="s">
        <v>182</v>
      </c>
      <c r="B265" s="43" t="s">
        <v>1136</v>
      </c>
      <c r="C265" s="43"/>
      <c r="D265" s="44"/>
      <c r="E265" s="43"/>
      <c r="F265" s="44"/>
      <c r="G265" s="44"/>
      <c r="H265" s="43" t="s">
        <v>456</v>
      </c>
      <c r="I265" s="47"/>
      <c r="J265" s="48"/>
      <c r="K265" s="47"/>
      <c r="L265" s="47"/>
      <c r="M265" s="47"/>
      <c r="N265" s="47"/>
      <c r="O265" s="47"/>
      <c r="P265" s="47"/>
      <c r="Q265" s="47"/>
      <c r="R265" s="47"/>
      <c r="S265" s="47"/>
      <c r="T265" s="47">
        <v>1</v>
      </c>
      <c r="U265" s="47"/>
      <c r="V265" s="47"/>
      <c r="W265" s="47"/>
      <c r="X265" s="47"/>
      <c r="Y265" s="47"/>
      <c r="Z265" s="47"/>
      <c r="AA265" s="47"/>
      <c r="AB265" s="47"/>
      <c r="AC265" s="47"/>
      <c r="AD265" s="48"/>
      <c r="AF265" s="40"/>
    </row>
    <row r="266" spans="1:32">
      <c r="A266" s="42" t="s">
        <v>125</v>
      </c>
      <c r="B266" s="43" t="s">
        <v>1136</v>
      </c>
      <c r="C266" s="43"/>
      <c r="D266" s="44"/>
      <c r="E266" s="43"/>
      <c r="F266" s="44"/>
      <c r="G266" s="44"/>
      <c r="H266" s="43"/>
      <c r="I266" s="43"/>
      <c r="J266" s="45"/>
      <c r="K266" s="32"/>
      <c r="L266" s="32"/>
      <c r="M266" s="32"/>
      <c r="N266" s="32"/>
      <c r="O266" s="32"/>
      <c r="P266" s="32"/>
      <c r="Q266" s="32"/>
      <c r="R266" s="32"/>
      <c r="S266" s="32"/>
      <c r="T266" s="31">
        <v>1</v>
      </c>
      <c r="U266" s="32"/>
      <c r="V266" s="32"/>
      <c r="W266" s="32"/>
      <c r="X266" s="32"/>
      <c r="Y266" s="32"/>
      <c r="Z266" s="32"/>
      <c r="AA266" s="32"/>
      <c r="AB266" s="32"/>
      <c r="AC266" s="32"/>
      <c r="AD266" s="41"/>
      <c r="AF266" s="40"/>
    </row>
    <row r="267" spans="1:32">
      <c r="A267" s="42" t="s">
        <v>272</v>
      </c>
      <c r="B267" s="43" t="s">
        <v>1136</v>
      </c>
      <c r="C267" s="43"/>
      <c r="D267" s="44"/>
      <c r="E267" s="43"/>
      <c r="F267" s="44"/>
      <c r="G267" s="44"/>
      <c r="H267" s="43"/>
      <c r="I267" s="43"/>
      <c r="J267" s="45"/>
      <c r="K267" s="32"/>
      <c r="L267" s="32"/>
      <c r="M267" s="32"/>
      <c r="N267" s="32"/>
      <c r="O267" s="32"/>
      <c r="P267" s="32"/>
      <c r="Q267" s="32"/>
      <c r="R267" s="32"/>
      <c r="S267" s="32"/>
      <c r="T267" s="31">
        <v>1</v>
      </c>
      <c r="U267" s="32"/>
      <c r="V267" s="32"/>
      <c r="W267" s="32"/>
      <c r="X267" s="32"/>
      <c r="Y267" s="32"/>
      <c r="Z267" s="32"/>
      <c r="AA267" s="32"/>
      <c r="AB267" s="32"/>
      <c r="AC267" s="32"/>
      <c r="AD267" s="41"/>
      <c r="AF267" s="40"/>
    </row>
    <row r="268" spans="1:32">
      <c r="A268" s="42" t="s">
        <v>95</v>
      </c>
      <c r="B268" s="43" t="s">
        <v>1136</v>
      </c>
      <c r="C268" s="43"/>
      <c r="D268" s="44"/>
      <c r="E268" s="43"/>
      <c r="F268" s="44"/>
      <c r="G268" s="44"/>
      <c r="H268" s="43"/>
      <c r="I268" s="43"/>
      <c r="J268" s="45"/>
      <c r="K268" s="32"/>
      <c r="L268" s="32"/>
      <c r="M268" s="32"/>
      <c r="N268" s="32"/>
      <c r="O268" s="32"/>
      <c r="P268" s="32"/>
      <c r="Q268" s="32"/>
      <c r="R268" s="32"/>
      <c r="S268" s="32"/>
      <c r="T268" s="31">
        <v>1</v>
      </c>
      <c r="U268" s="32"/>
      <c r="V268" s="32"/>
      <c r="W268" s="32"/>
      <c r="X268" s="32"/>
      <c r="Y268" s="32"/>
      <c r="Z268" s="32"/>
      <c r="AA268" s="32"/>
      <c r="AB268" s="32"/>
      <c r="AC268" s="32"/>
      <c r="AD268" s="41"/>
      <c r="AF268" s="40"/>
    </row>
    <row r="269" spans="1:32">
      <c r="A269" s="42" t="s">
        <v>187</v>
      </c>
      <c r="B269" s="43" t="s">
        <v>1136</v>
      </c>
      <c r="C269" s="43"/>
      <c r="D269" s="44"/>
      <c r="E269" s="43"/>
      <c r="F269" s="44"/>
      <c r="G269" s="44"/>
      <c r="H269" s="43"/>
      <c r="I269" s="43"/>
      <c r="J269" s="45"/>
      <c r="K269" s="32"/>
      <c r="L269" s="32"/>
      <c r="M269" s="32"/>
      <c r="N269" s="32"/>
      <c r="O269" s="32"/>
      <c r="P269" s="32"/>
      <c r="Q269" s="32"/>
      <c r="R269" s="32"/>
      <c r="S269" s="32"/>
      <c r="T269" s="31">
        <v>1</v>
      </c>
      <c r="U269" s="32"/>
      <c r="V269" s="32"/>
      <c r="W269" s="32"/>
      <c r="X269" s="32"/>
      <c r="Y269" s="32"/>
      <c r="Z269" s="32"/>
      <c r="AA269" s="32"/>
      <c r="AB269" s="32"/>
      <c r="AC269" s="32"/>
      <c r="AD269" s="41"/>
      <c r="AF269" s="40"/>
    </row>
    <row r="270" spans="1:32">
      <c r="A270" s="42" t="s">
        <v>299</v>
      </c>
      <c r="B270" s="43" t="s">
        <v>1136</v>
      </c>
      <c r="C270" s="43"/>
      <c r="D270" s="44"/>
      <c r="E270" s="43"/>
      <c r="F270" s="44"/>
      <c r="G270" s="44"/>
      <c r="H270" s="43" t="s">
        <v>437</v>
      </c>
      <c r="I270" s="49"/>
      <c r="J270" s="50"/>
      <c r="K270" s="49"/>
      <c r="L270" s="49"/>
      <c r="M270" s="49"/>
      <c r="N270" s="49"/>
      <c r="O270" s="49"/>
      <c r="P270" s="49"/>
      <c r="Q270" s="49"/>
      <c r="R270" s="49"/>
      <c r="S270" s="49"/>
      <c r="T270" s="49">
        <v>1</v>
      </c>
      <c r="U270" s="49"/>
      <c r="V270" s="49"/>
      <c r="W270" s="49"/>
      <c r="X270" s="49"/>
      <c r="Y270" s="49"/>
      <c r="Z270" s="49"/>
      <c r="AA270" s="49"/>
      <c r="AB270" s="49"/>
      <c r="AC270" s="49"/>
      <c r="AD270" s="50"/>
      <c r="AF270" s="40"/>
    </row>
    <row r="271" spans="1:32">
      <c r="A271" s="42" t="s">
        <v>204</v>
      </c>
      <c r="B271" s="43" t="s">
        <v>1136</v>
      </c>
      <c r="C271" s="43"/>
      <c r="D271" s="44"/>
      <c r="E271" s="43"/>
      <c r="F271" s="44"/>
      <c r="G271" s="44"/>
      <c r="H271" s="43"/>
      <c r="I271" s="43"/>
      <c r="J271" s="45"/>
      <c r="K271" s="32"/>
      <c r="L271" s="32"/>
      <c r="M271" s="32"/>
      <c r="N271" s="32"/>
      <c r="O271" s="32"/>
      <c r="P271" s="32"/>
      <c r="Q271" s="32"/>
      <c r="R271" s="32"/>
      <c r="S271" s="32"/>
      <c r="T271" s="31">
        <v>1</v>
      </c>
      <c r="U271" s="32"/>
      <c r="V271" s="32"/>
      <c r="W271" s="32"/>
      <c r="X271" s="32"/>
      <c r="Y271" s="32"/>
      <c r="Z271" s="32"/>
      <c r="AA271" s="32"/>
      <c r="AB271" s="32"/>
      <c r="AC271" s="32"/>
      <c r="AD271" s="41"/>
      <c r="AF271" s="40"/>
    </row>
    <row r="272" spans="1:32">
      <c r="A272" s="42" t="s">
        <v>283</v>
      </c>
      <c r="B272" s="43" t="s">
        <v>1136</v>
      </c>
      <c r="C272" s="43"/>
      <c r="D272" s="44"/>
      <c r="E272" s="43"/>
      <c r="F272" s="44"/>
      <c r="G272" s="44"/>
      <c r="H272" s="43" t="s">
        <v>456</v>
      </c>
      <c r="I272" s="47"/>
      <c r="J272" s="48"/>
      <c r="K272" s="47"/>
      <c r="L272" s="47"/>
      <c r="M272" s="47"/>
      <c r="N272" s="47"/>
      <c r="O272" s="47"/>
      <c r="P272" s="47"/>
      <c r="Q272" s="47"/>
      <c r="R272" s="47"/>
      <c r="S272" s="47"/>
      <c r="T272" s="47">
        <v>1</v>
      </c>
      <c r="U272" s="47"/>
      <c r="V272" s="47"/>
      <c r="W272" s="47"/>
      <c r="X272" s="47"/>
      <c r="Y272" s="47"/>
      <c r="Z272" s="47"/>
      <c r="AA272" s="47"/>
      <c r="AB272" s="47"/>
      <c r="AC272" s="47"/>
      <c r="AD272" s="48"/>
      <c r="AF272" s="40"/>
    </row>
    <row r="273" spans="1:32">
      <c r="A273" s="42" t="s">
        <v>219</v>
      </c>
      <c r="B273" s="43" t="s">
        <v>1136</v>
      </c>
      <c r="C273" s="43"/>
      <c r="D273" s="44">
        <v>1</v>
      </c>
      <c r="E273" s="43" t="s">
        <v>423</v>
      </c>
      <c r="F273" s="44">
        <v>2011</v>
      </c>
      <c r="G273" s="44"/>
      <c r="H273" s="43"/>
      <c r="I273" s="43">
        <v>1</v>
      </c>
      <c r="J273" s="45"/>
      <c r="K273" s="32"/>
      <c r="L273" s="32"/>
      <c r="M273" s="32"/>
      <c r="N273" s="32"/>
      <c r="O273" s="32"/>
      <c r="P273" s="32"/>
      <c r="Q273" s="32"/>
      <c r="R273" s="32"/>
      <c r="S273" s="32"/>
      <c r="T273" s="31">
        <v>1</v>
      </c>
      <c r="U273" s="32"/>
      <c r="V273" s="32"/>
      <c r="W273" s="32"/>
      <c r="X273" s="32"/>
      <c r="Y273" s="32"/>
      <c r="Z273" s="32"/>
      <c r="AA273" s="32"/>
      <c r="AB273" s="32"/>
      <c r="AC273" s="32"/>
      <c r="AD273" s="41"/>
      <c r="AF273" s="40"/>
    </row>
    <row r="274" spans="1:32">
      <c r="A274" s="42" t="s">
        <v>151</v>
      </c>
      <c r="B274" s="43" t="s">
        <v>1136</v>
      </c>
      <c r="C274" s="43"/>
      <c r="D274" s="44"/>
      <c r="E274" s="43"/>
      <c r="F274" s="44"/>
      <c r="G274" s="44"/>
      <c r="H274" s="43"/>
      <c r="I274" s="43"/>
      <c r="J274" s="45"/>
      <c r="K274" s="32"/>
      <c r="L274" s="32"/>
      <c r="M274" s="32"/>
      <c r="N274" s="32"/>
      <c r="O274" s="32"/>
      <c r="P274" s="32"/>
      <c r="Q274" s="32"/>
      <c r="R274" s="32"/>
      <c r="S274" s="32"/>
      <c r="T274" s="31">
        <v>1</v>
      </c>
      <c r="U274" s="32"/>
      <c r="V274" s="32"/>
      <c r="W274" s="32"/>
      <c r="X274" s="32"/>
      <c r="Y274" s="32"/>
      <c r="Z274" s="32"/>
      <c r="AA274" s="32"/>
      <c r="AB274" s="32"/>
      <c r="AC274" s="32"/>
      <c r="AD274" s="41"/>
      <c r="AF274" s="40"/>
    </row>
    <row r="275" spans="1:32">
      <c r="A275" s="42" t="s">
        <v>347</v>
      </c>
      <c r="B275" s="43" t="s">
        <v>1136</v>
      </c>
      <c r="C275" s="43"/>
      <c r="D275" s="44"/>
      <c r="E275" s="43"/>
      <c r="F275" s="44"/>
      <c r="G275" s="44"/>
      <c r="H275" s="43"/>
      <c r="I275" s="43"/>
      <c r="J275" s="45"/>
      <c r="K275" s="32"/>
      <c r="L275" s="32"/>
      <c r="M275" s="32"/>
      <c r="N275" s="32"/>
      <c r="O275" s="32"/>
      <c r="P275" s="32"/>
      <c r="Q275" s="32"/>
      <c r="R275" s="32"/>
      <c r="S275" s="32"/>
      <c r="T275" s="31">
        <v>1</v>
      </c>
      <c r="U275" s="32"/>
      <c r="V275" s="32"/>
      <c r="W275" s="32"/>
      <c r="X275" s="32"/>
      <c r="Y275" s="32"/>
      <c r="Z275" s="32"/>
      <c r="AA275" s="32"/>
      <c r="AB275" s="32"/>
      <c r="AC275" s="32"/>
      <c r="AD275" s="41"/>
      <c r="AF275" s="40"/>
    </row>
    <row r="276" spans="1:32">
      <c r="A276" s="42" t="s">
        <v>100</v>
      </c>
      <c r="B276" s="43" t="s">
        <v>1136</v>
      </c>
      <c r="C276" s="43"/>
      <c r="D276" s="44"/>
      <c r="E276" s="43"/>
      <c r="F276" s="44"/>
      <c r="G276" s="44"/>
      <c r="H276" s="43"/>
      <c r="I276" s="43"/>
      <c r="J276" s="45"/>
      <c r="K276" s="32"/>
      <c r="L276" s="32"/>
      <c r="M276" s="32"/>
      <c r="N276" s="32"/>
      <c r="O276" s="32"/>
      <c r="P276" s="32"/>
      <c r="Q276" s="32"/>
      <c r="R276" s="32"/>
      <c r="S276" s="32"/>
      <c r="T276" s="31">
        <v>1</v>
      </c>
      <c r="U276" s="32"/>
      <c r="V276" s="32"/>
      <c r="W276" s="32"/>
      <c r="X276" s="32"/>
      <c r="Y276" s="32"/>
      <c r="Z276" s="32"/>
      <c r="AA276" s="32"/>
      <c r="AB276" s="32"/>
      <c r="AC276" s="32"/>
      <c r="AD276" s="41"/>
      <c r="AF276" s="40"/>
    </row>
    <row r="277" spans="1:32">
      <c r="A277" s="42" t="s">
        <v>80</v>
      </c>
      <c r="B277" s="43" t="s">
        <v>1136</v>
      </c>
      <c r="C277" s="43"/>
      <c r="D277" s="44"/>
      <c r="E277" s="43"/>
      <c r="F277" s="44"/>
      <c r="G277" s="44"/>
      <c r="H277" s="43"/>
      <c r="I277" s="43"/>
      <c r="J277" s="45"/>
      <c r="K277" s="32"/>
      <c r="L277" s="32"/>
      <c r="M277" s="32"/>
      <c r="N277" s="32"/>
      <c r="O277" s="32"/>
      <c r="P277" s="32"/>
      <c r="Q277" s="32"/>
      <c r="R277" s="32"/>
      <c r="S277" s="32"/>
      <c r="T277" s="31">
        <v>1</v>
      </c>
      <c r="U277" s="32"/>
      <c r="V277" s="32"/>
      <c r="W277" s="32"/>
      <c r="X277" s="32"/>
      <c r="Y277" s="32"/>
      <c r="Z277" s="32"/>
      <c r="AA277" s="32"/>
      <c r="AB277" s="32"/>
      <c r="AC277" s="32"/>
      <c r="AD277" s="41"/>
      <c r="AF277" s="40"/>
    </row>
    <row r="278" spans="1:32">
      <c r="A278" s="42" t="s">
        <v>217</v>
      </c>
      <c r="B278" s="43" t="s">
        <v>1136</v>
      </c>
      <c r="C278" s="43"/>
      <c r="D278" s="44"/>
      <c r="E278" s="43"/>
      <c r="F278" s="44"/>
      <c r="G278" s="44"/>
      <c r="H278" s="43" t="s">
        <v>437</v>
      </c>
      <c r="I278" s="49"/>
      <c r="J278" s="50"/>
      <c r="K278" s="49"/>
      <c r="L278" s="49"/>
      <c r="M278" s="49"/>
      <c r="N278" s="49"/>
      <c r="O278" s="49"/>
      <c r="P278" s="49"/>
      <c r="Q278" s="49"/>
      <c r="R278" s="49"/>
      <c r="S278" s="49"/>
      <c r="T278" s="49">
        <v>1</v>
      </c>
      <c r="U278" s="49"/>
      <c r="V278" s="49"/>
      <c r="W278" s="49"/>
      <c r="X278" s="49"/>
      <c r="Y278" s="49"/>
      <c r="Z278" s="49"/>
      <c r="AA278" s="49"/>
      <c r="AB278" s="49"/>
      <c r="AC278" s="49"/>
      <c r="AD278" s="50"/>
      <c r="AF278" s="40"/>
    </row>
    <row r="279" spans="1:32">
      <c r="A279" s="42" t="s">
        <v>261</v>
      </c>
      <c r="B279" s="43" t="s">
        <v>1136</v>
      </c>
      <c r="C279" s="43"/>
      <c r="D279" s="44"/>
      <c r="E279" s="43"/>
      <c r="F279" s="44"/>
      <c r="G279" s="44"/>
      <c r="H279" s="43"/>
      <c r="I279" s="43"/>
      <c r="J279" s="45"/>
      <c r="K279" s="32"/>
      <c r="L279" s="32"/>
      <c r="M279" s="32"/>
      <c r="N279" s="32"/>
      <c r="O279" s="32"/>
      <c r="P279" s="32"/>
      <c r="Q279" s="32"/>
      <c r="R279" s="32"/>
      <c r="S279" s="32"/>
      <c r="T279" s="31">
        <v>1</v>
      </c>
      <c r="U279" s="32"/>
      <c r="V279" s="32"/>
      <c r="W279" s="32"/>
      <c r="X279" s="32"/>
      <c r="Y279" s="32"/>
      <c r="Z279" s="32"/>
      <c r="AA279" s="32"/>
      <c r="AB279" s="32"/>
      <c r="AC279" s="32"/>
      <c r="AD279" s="41"/>
      <c r="AF279" s="40"/>
    </row>
    <row r="280" spans="1:32">
      <c r="A280" s="42" t="s">
        <v>28</v>
      </c>
      <c r="B280" s="43" t="s">
        <v>1136</v>
      </c>
      <c r="C280" s="43"/>
      <c r="D280" s="44"/>
      <c r="E280" s="43"/>
      <c r="F280" s="44"/>
      <c r="G280" s="44"/>
      <c r="H280" s="43"/>
      <c r="I280" s="43"/>
      <c r="J280" s="45"/>
      <c r="K280" s="32"/>
      <c r="L280" s="32"/>
      <c r="M280" s="32"/>
      <c r="N280" s="32"/>
      <c r="O280" s="32"/>
      <c r="P280" s="32"/>
      <c r="Q280" s="32"/>
      <c r="R280" s="32"/>
      <c r="S280" s="32"/>
      <c r="T280" s="31">
        <v>1</v>
      </c>
      <c r="U280" s="32"/>
      <c r="V280" s="32"/>
      <c r="W280" s="32"/>
      <c r="X280" s="32"/>
      <c r="Y280" s="32"/>
      <c r="Z280" s="32"/>
      <c r="AA280" s="32"/>
      <c r="AB280" s="32"/>
      <c r="AC280" s="32"/>
      <c r="AD280" s="41"/>
      <c r="AF280" s="40"/>
    </row>
    <row r="281" spans="1:32">
      <c r="A281" s="42" t="s">
        <v>16</v>
      </c>
      <c r="B281" s="43" t="s">
        <v>1136</v>
      </c>
      <c r="C281" s="43"/>
      <c r="D281" s="44"/>
      <c r="E281" s="43"/>
      <c r="F281" s="44"/>
      <c r="G281" s="44"/>
      <c r="H281" s="43"/>
      <c r="I281" s="43"/>
      <c r="J281" s="45"/>
      <c r="K281" s="32"/>
      <c r="L281" s="32"/>
      <c r="M281" s="32"/>
      <c r="N281" s="32"/>
      <c r="O281" s="32"/>
      <c r="P281" s="32"/>
      <c r="Q281" s="32"/>
      <c r="R281" s="32"/>
      <c r="S281" s="32"/>
      <c r="T281" s="31">
        <v>1</v>
      </c>
      <c r="U281" s="32"/>
      <c r="V281" s="32"/>
      <c r="W281" s="32"/>
      <c r="X281" s="32"/>
      <c r="Y281" s="32"/>
      <c r="Z281" s="32"/>
      <c r="AA281" s="32"/>
      <c r="AB281" s="32"/>
      <c r="AC281" s="32"/>
      <c r="AD281" s="41"/>
      <c r="AF281" s="40"/>
    </row>
    <row r="282" spans="1:32">
      <c r="A282" s="42" t="s">
        <v>236</v>
      </c>
      <c r="B282" s="43" t="s">
        <v>1136</v>
      </c>
      <c r="C282" s="43"/>
      <c r="D282" s="44"/>
      <c r="E282" s="43"/>
      <c r="F282" s="44"/>
      <c r="G282" s="44"/>
      <c r="H282" s="43"/>
      <c r="I282" s="43"/>
      <c r="J282" s="45"/>
      <c r="K282" s="32"/>
      <c r="L282" s="32"/>
      <c r="M282" s="32"/>
      <c r="N282" s="32"/>
      <c r="O282" s="32"/>
      <c r="P282" s="32"/>
      <c r="Q282" s="32"/>
      <c r="R282" s="32"/>
      <c r="S282" s="32"/>
      <c r="T282" s="31">
        <v>1</v>
      </c>
      <c r="U282" s="32"/>
      <c r="V282" s="32"/>
      <c r="W282" s="32"/>
      <c r="X282" s="32"/>
      <c r="Y282" s="32"/>
      <c r="Z282" s="32"/>
      <c r="AA282" s="32"/>
      <c r="AB282" s="32"/>
      <c r="AC282" s="32"/>
      <c r="AD282" s="41"/>
      <c r="AF282" s="40"/>
    </row>
    <row r="283" spans="1:32">
      <c r="A283" s="42" t="s">
        <v>234</v>
      </c>
      <c r="B283" s="43" t="s">
        <v>1136</v>
      </c>
      <c r="C283" s="43"/>
      <c r="D283" s="44"/>
      <c r="E283" s="43"/>
      <c r="F283" s="44"/>
      <c r="G283" s="44"/>
      <c r="H283" s="43"/>
      <c r="I283" s="43"/>
      <c r="J283" s="45"/>
      <c r="K283" s="32"/>
      <c r="L283" s="32"/>
      <c r="M283" s="32"/>
      <c r="N283" s="32"/>
      <c r="O283" s="32"/>
      <c r="P283" s="32"/>
      <c r="Q283" s="32"/>
      <c r="R283" s="32"/>
      <c r="S283" s="32"/>
      <c r="T283" s="31">
        <v>1</v>
      </c>
      <c r="U283" s="32"/>
      <c r="V283" s="32"/>
      <c r="W283" s="32"/>
      <c r="X283" s="32"/>
      <c r="Y283" s="32"/>
      <c r="Z283" s="32"/>
      <c r="AA283" s="32"/>
      <c r="AB283" s="32"/>
      <c r="AC283" s="32"/>
      <c r="AD283" s="41"/>
      <c r="AF283" s="40"/>
    </row>
    <row r="284" spans="1:32">
      <c r="A284" s="42" t="s">
        <v>233</v>
      </c>
      <c r="B284" s="43" t="s">
        <v>1136</v>
      </c>
      <c r="C284" s="43"/>
      <c r="D284" s="44"/>
      <c r="E284" s="43"/>
      <c r="F284" s="44"/>
      <c r="G284" s="44"/>
      <c r="H284" s="43"/>
      <c r="I284" s="43"/>
      <c r="J284" s="45"/>
      <c r="K284" s="32"/>
      <c r="L284" s="32"/>
      <c r="M284" s="32"/>
      <c r="N284" s="32"/>
      <c r="O284" s="32"/>
      <c r="P284" s="32"/>
      <c r="Q284" s="32"/>
      <c r="R284" s="32"/>
      <c r="S284" s="32"/>
      <c r="T284" s="31">
        <v>1</v>
      </c>
      <c r="U284" s="32"/>
      <c r="V284" s="32"/>
      <c r="W284" s="32"/>
      <c r="X284" s="32"/>
      <c r="Y284" s="32"/>
      <c r="Z284" s="32"/>
      <c r="AA284" s="32"/>
      <c r="AB284" s="32"/>
      <c r="AC284" s="32"/>
      <c r="AD284" s="41"/>
      <c r="AF284" s="40"/>
    </row>
    <row r="285" spans="1:32">
      <c r="A285" s="42" t="s">
        <v>17</v>
      </c>
      <c r="B285" s="43" t="s">
        <v>1136</v>
      </c>
      <c r="C285" s="43"/>
      <c r="D285" s="44"/>
      <c r="E285" s="43"/>
      <c r="F285" s="44"/>
      <c r="G285" s="44"/>
      <c r="H285" s="43"/>
      <c r="I285" s="43"/>
      <c r="J285" s="45"/>
      <c r="K285" s="32"/>
      <c r="L285" s="32"/>
      <c r="M285" s="32"/>
      <c r="N285" s="32"/>
      <c r="O285" s="32"/>
      <c r="P285" s="32"/>
      <c r="Q285" s="32"/>
      <c r="R285" s="32"/>
      <c r="S285" s="32"/>
      <c r="T285" s="31">
        <v>1</v>
      </c>
      <c r="U285" s="32"/>
      <c r="V285" s="32"/>
      <c r="W285" s="32"/>
      <c r="X285" s="32"/>
      <c r="Y285" s="32"/>
      <c r="Z285" s="32"/>
      <c r="AA285" s="32"/>
      <c r="AB285" s="32"/>
      <c r="AC285" s="32"/>
      <c r="AD285" s="41"/>
      <c r="AF285" s="40"/>
    </row>
    <row r="286" spans="1:32">
      <c r="A286" s="42" t="s">
        <v>302</v>
      </c>
      <c r="B286" s="43" t="s">
        <v>1136</v>
      </c>
      <c r="C286" s="43"/>
      <c r="D286" s="44"/>
      <c r="E286" s="43"/>
      <c r="F286" s="44"/>
      <c r="G286" s="44"/>
      <c r="H286" s="43"/>
      <c r="I286" s="43"/>
      <c r="J286" s="45"/>
      <c r="K286" s="32"/>
      <c r="L286" s="32"/>
      <c r="M286" s="32"/>
      <c r="N286" s="32"/>
      <c r="O286" s="32"/>
      <c r="P286" s="32"/>
      <c r="Q286" s="32"/>
      <c r="R286" s="32"/>
      <c r="S286" s="32"/>
      <c r="T286" s="31">
        <v>1</v>
      </c>
      <c r="U286" s="32"/>
      <c r="V286" s="32"/>
      <c r="W286" s="32"/>
      <c r="X286" s="32"/>
      <c r="Y286" s="32"/>
      <c r="Z286" s="32"/>
      <c r="AA286" s="32"/>
      <c r="AB286" s="32"/>
      <c r="AC286" s="32"/>
      <c r="AD286" s="41"/>
      <c r="AF286" s="40"/>
    </row>
    <row r="287" spans="1:32">
      <c r="A287" s="42" t="s">
        <v>296</v>
      </c>
      <c r="B287" s="43" t="s">
        <v>1136</v>
      </c>
      <c r="C287" s="43"/>
      <c r="D287" s="44"/>
      <c r="E287" s="43"/>
      <c r="F287" s="44"/>
      <c r="G287" s="44"/>
      <c r="H287" s="43"/>
      <c r="I287" s="43"/>
      <c r="J287" s="45"/>
      <c r="K287" s="32"/>
      <c r="L287" s="32"/>
      <c r="M287" s="32"/>
      <c r="N287" s="32"/>
      <c r="O287" s="32"/>
      <c r="P287" s="32"/>
      <c r="Q287" s="32"/>
      <c r="R287" s="32"/>
      <c r="S287" s="32"/>
      <c r="T287" s="31">
        <v>1</v>
      </c>
      <c r="U287" s="32"/>
      <c r="V287" s="32"/>
      <c r="W287" s="32"/>
      <c r="X287" s="32"/>
      <c r="Y287" s="32"/>
      <c r="Z287" s="32"/>
      <c r="AA287" s="32"/>
      <c r="AB287" s="32"/>
      <c r="AC287" s="32"/>
      <c r="AD287" s="41"/>
      <c r="AF287" s="40"/>
    </row>
    <row r="288" spans="1:32">
      <c r="A288" s="42" t="s">
        <v>336</v>
      </c>
      <c r="B288" s="43" t="s">
        <v>1136</v>
      </c>
      <c r="C288" s="43"/>
      <c r="D288" s="44"/>
      <c r="E288" s="43"/>
      <c r="F288" s="44"/>
      <c r="G288" s="44"/>
      <c r="H288" s="43"/>
      <c r="I288" s="43"/>
      <c r="J288" s="45"/>
      <c r="K288" s="32"/>
      <c r="L288" s="32"/>
      <c r="M288" s="32"/>
      <c r="N288" s="32"/>
      <c r="O288" s="32"/>
      <c r="P288" s="32"/>
      <c r="Q288" s="32"/>
      <c r="R288" s="32"/>
      <c r="S288" s="32"/>
      <c r="T288" s="31">
        <v>1</v>
      </c>
      <c r="U288" s="32"/>
      <c r="V288" s="32"/>
      <c r="W288" s="32"/>
      <c r="X288" s="32"/>
      <c r="Y288" s="32"/>
      <c r="Z288" s="32"/>
      <c r="AA288" s="32"/>
      <c r="AB288" s="32"/>
      <c r="AC288" s="32"/>
      <c r="AD288" s="41"/>
      <c r="AF288" s="40"/>
    </row>
    <row r="289" spans="1:32">
      <c r="A289" s="42" t="s">
        <v>335</v>
      </c>
      <c r="B289" s="43" t="s">
        <v>1136</v>
      </c>
      <c r="C289" s="43"/>
      <c r="D289" s="44"/>
      <c r="E289" s="43"/>
      <c r="F289" s="44"/>
      <c r="G289" s="44"/>
      <c r="H289" s="43" t="s">
        <v>456</v>
      </c>
      <c r="I289" s="47"/>
      <c r="J289" s="48"/>
      <c r="K289" s="47"/>
      <c r="L289" s="47"/>
      <c r="M289" s="47"/>
      <c r="N289" s="47"/>
      <c r="O289" s="47"/>
      <c r="P289" s="47"/>
      <c r="Q289" s="47"/>
      <c r="R289" s="47"/>
      <c r="S289" s="47"/>
      <c r="T289" s="47">
        <v>1</v>
      </c>
      <c r="U289" s="47"/>
      <c r="V289" s="47"/>
      <c r="W289" s="47"/>
      <c r="X289" s="47"/>
      <c r="Y289" s="47"/>
      <c r="Z289" s="47"/>
      <c r="AA289" s="47"/>
      <c r="AB289" s="47"/>
      <c r="AC289" s="47"/>
      <c r="AD289" s="48"/>
      <c r="AF289" s="40"/>
    </row>
    <row r="290" spans="1:32">
      <c r="A290" s="42" t="s">
        <v>72</v>
      </c>
      <c r="B290" s="43" t="s">
        <v>1136</v>
      </c>
      <c r="C290" s="43"/>
      <c r="D290" s="44">
        <v>1</v>
      </c>
      <c r="E290" s="43" t="s">
        <v>423</v>
      </c>
      <c r="F290" s="44">
        <v>2011</v>
      </c>
      <c r="G290" s="44"/>
      <c r="H290" s="43" t="s">
        <v>437</v>
      </c>
      <c r="I290" s="49">
        <v>1</v>
      </c>
      <c r="J290" s="50"/>
      <c r="K290" s="49"/>
      <c r="L290" s="49"/>
      <c r="M290" s="49"/>
      <c r="N290" s="49"/>
      <c r="O290" s="49"/>
      <c r="P290" s="49"/>
      <c r="Q290" s="49"/>
      <c r="R290" s="49"/>
      <c r="S290" s="49"/>
      <c r="T290" s="49">
        <v>1</v>
      </c>
      <c r="U290" s="49"/>
      <c r="V290" s="49"/>
      <c r="W290" s="49"/>
      <c r="X290" s="49"/>
      <c r="Y290" s="49"/>
      <c r="Z290" s="49"/>
      <c r="AA290" s="49"/>
      <c r="AB290" s="49"/>
      <c r="AC290" s="49"/>
      <c r="AD290" s="50"/>
      <c r="AF290" s="40"/>
    </row>
    <row r="291" spans="1:32">
      <c r="A291" s="42" t="s">
        <v>338</v>
      </c>
      <c r="B291" s="43" t="s">
        <v>1136</v>
      </c>
      <c r="C291" s="43"/>
      <c r="D291" s="44"/>
      <c r="E291" s="43"/>
      <c r="F291" s="44"/>
      <c r="G291" s="44"/>
      <c r="H291" s="43"/>
      <c r="I291" s="43"/>
      <c r="J291" s="45"/>
      <c r="K291" s="32"/>
      <c r="L291" s="32"/>
      <c r="M291" s="32"/>
      <c r="N291" s="32"/>
      <c r="O291" s="32"/>
      <c r="P291" s="32"/>
      <c r="Q291" s="32"/>
      <c r="R291" s="32"/>
      <c r="S291" s="32"/>
      <c r="T291" s="31">
        <v>1</v>
      </c>
      <c r="U291" s="32"/>
      <c r="V291" s="32"/>
      <c r="W291" s="32"/>
      <c r="X291" s="32"/>
      <c r="Y291" s="32"/>
      <c r="Z291" s="32"/>
      <c r="AA291" s="32"/>
      <c r="AB291" s="32"/>
      <c r="AC291" s="32"/>
      <c r="AD291" s="41"/>
      <c r="AF291" s="40"/>
    </row>
    <row r="292" spans="1:32">
      <c r="A292" s="42" t="s">
        <v>348</v>
      </c>
      <c r="B292" s="43" t="s">
        <v>1136</v>
      </c>
      <c r="C292" s="43"/>
      <c r="D292" s="44"/>
      <c r="E292" s="43"/>
      <c r="F292" s="44"/>
      <c r="G292" s="44"/>
      <c r="H292" s="43" t="s">
        <v>457</v>
      </c>
      <c r="I292" s="51"/>
      <c r="J292" s="52"/>
      <c r="K292" s="51"/>
      <c r="L292" s="51"/>
      <c r="M292" s="51"/>
      <c r="N292" s="51"/>
      <c r="O292" s="51"/>
      <c r="P292" s="51"/>
      <c r="Q292" s="51"/>
      <c r="R292" s="51"/>
      <c r="S292" s="51"/>
      <c r="T292" s="53">
        <v>1</v>
      </c>
      <c r="U292" s="51"/>
      <c r="V292" s="51"/>
      <c r="W292" s="51"/>
      <c r="X292" s="51"/>
      <c r="Y292" s="51"/>
      <c r="Z292" s="51"/>
      <c r="AA292" s="51"/>
      <c r="AB292" s="51"/>
      <c r="AC292" s="51"/>
      <c r="AD292" s="52"/>
      <c r="AF292" s="40"/>
    </row>
    <row r="293" spans="1:32">
      <c r="A293" s="42" t="s">
        <v>427</v>
      </c>
      <c r="B293" s="43" t="s">
        <v>1136</v>
      </c>
      <c r="C293" s="43"/>
      <c r="D293" s="44">
        <v>1</v>
      </c>
      <c r="E293" s="43" t="s">
        <v>423</v>
      </c>
      <c r="F293" s="44">
        <v>2012</v>
      </c>
      <c r="G293" s="44"/>
      <c r="H293" s="43"/>
      <c r="I293" s="43">
        <v>1</v>
      </c>
      <c r="J293" s="45"/>
      <c r="K293" s="32"/>
      <c r="L293" s="32"/>
      <c r="M293" s="32"/>
      <c r="N293" s="32"/>
      <c r="O293" s="32"/>
      <c r="P293" s="32"/>
      <c r="Q293" s="32"/>
      <c r="R293" s="32"/>
      <c r="S293" s="32"/>
      <c r="T293" s="31">
        <v>1</v>
      </c>
      <c r="U293" s="32"/>
      <c r="V293" s="32"/>
      <c r="W293" s="32"/>
      <c r="X293" s="32"/>
      <c r="Y293" s="32"/>
      <c r="Z293" s="32"/>
      <c r="AA293" s="32"/>
      <c r="AB293" s="32"/>
      <c r="AC293" s="32"/>
      <c r="AD293" s="41"/>
      <c r="AF293" s="40"/>
    </row>
    <row r="294" spans="1:32">
      <c r="A294" s="42" t="s">
        <v>421</v>
      </c>
      <c r="B294" s="43" t="s">
        <v>1136</v>
      </c>
      <c r="C294" s="43" t="s">
        <v>440</v>
      </c>
      <c r="D294" s="44">
        <v>1</v>
      </c>
      <c r="E294" s="43" t="s">
        <v>435</v>
      </c>
      <c r="F294" s="44">
        <v>2011</v>
      </c>
      <c r="G294" s="44"/>
      <c r="H294" s="43"/>
      <c r="I294" s="43">
        <v>1</v>
      </c>
      <c r="J294" s="45"/>
      <c r="K294" s="32"/>
      <c r="L294" s="32"/>
      <c r="M294" s="32"/>
      <c r="N294" s="32"/>
      <c r="O294" s="32"/>
      <c r="P294" s="32"/>
      <c r="Q294" s="32"/>
      <c r="R294" s="32"/>
      <c r="S294" s="32"/>
      <c r="T294" s="31"/>
      <c r="U294" s="32"/>
      <c r="V294" s="32"/>
      <c r="W294" s="32"/>
      <c r="X294" s="32"/>
      <c r="Y294" s="32"/>
      <c r="Z294" s="32"/>
      <c r="AA294" s="32"/>
      <c r="AB294" s="32"/>
      <c r="AC294" s="32"/>
      <c r="AD294" s="41"/>
      <c r="AF294" s="40"/>
    </row>
    <row r="295" spans="1:32">
      <c r="A295" s="42" t="s">
        <v>269</v>
      </c>
      <c r="B295" s="43" t="s">
        <v>1136</v>
      </c>
      <c r="C295" s="43"/>
      <c r="D295" s="44"/>
      <c r="E295" s="43"/>
      <c r="F295" s="44"/>
      <c r="G295" s="44"/>
      <c r="H295" s="43"/>
      <c r="I295" s="43"/>
      <c r="J295" s="45"/>
      <c r="K295" s="32"/>
      <c r="L295" s="32"/>
      <c r="M295" s="32"/>
      <c r="N295" s="32"/>
      <c r="O295" s="32"/>
      <c r="P295" s="32"/>
      <c r="Q295" s="32"/>
      <c r="R295" s="32"/>
      <c r="S295" s="32"/>
      <c r="T295" s="31">
        <v>1</v>
      </c>
      <c r="U295" s="32"/>
      <c r="V295" s="32"/>
      <c r="W295" s="32"/>
      <c r="X295" s="32"/>
      <c r="Y295" s="32"/>
      <c r="Z295" s="32"/>
      <c r="AA295" s="32"/>
      <c r="AB295" s="32"/>
      <c r="AC295" s="32"/>
      <c r="AD295" s="41"/>
      <c r="AF295" s="40"/>
    </row>
    <row r="296" spans="1:32">
      <c r="A296" s="42" t="s">
        <v>102</v>
      </c>
      <c r="B296" s="43" t="s">
        <v>1136</v>
      </c>
      <c r="C296" s="43"/>
      <c r="D296" s="44"/>
      <c r="E296" s="43"/>
      <c r="F296" s="44"/>
      <c r="G296" s="44"/>
      <c r="H296" s="43"/>
      <c r="I296" s="43"/>
      <c r="J296" s="45"/>
      <c r="K296" s="32"/>
      <c r="L296" s="32"/>
      <c r="M296" s="32"/>
      <c r="N296" s="32"/>
      <c r="O296" s="32"/>
      <c r="P296" s="32"/>
      <c r="Q296" s="32"/>
      <c r="R296" s="32"/>
      <c r="S296" s="32"/>
      <c r="T296" s="31">
        <v>1</v>
      </c>
      <c r="U296" s="32"/>
      <c r="V296" s="32"/>
      <c r="W296" s="32"/>
      <c r="X296" s="32"/>
      <c r="Y296" s="32"/>
      <c r="Z296" s="32"/>
      <c r="AA296" s="32"/>
      <c r="AB296" s="32"/>
      <c r="AC296" s="32"/>
      <c r="AD296" s="41"/>
      <c r="AF296" s="40"/>
    </row>
    <row r="297" spans="1:32">
      <c r="A297" s="42" t="s">
        <v>301</v>
      </c>
      <c r="B297" s="43" t="s">
        <v>1136</v>
      </c>
      <c r="C297" s="43"/>
      <c r="D297" s="44"/>
      <c r="E297" s="43"/>
      <c r="F297" s="44"/>
      <c r="G297" s="44"/>
      <c r="H297" s="43"/>
      <c r="I297" s="43"/>
      <c r="J297" s="45"/>
      <c r="K297" s="32"/>
      <c r="L297" s="32"/>
      <c r="M297" s="32"/>
      <c r="N297" s="32"/>
      <c r="O297" s="32"/>
      <c r="P297" s="32"/>
      <c r="Q297" s="32"/>
      <c r="R297" s="32"/>
      <c r="S297" s="32"/>
      <c r="T297" s="31">
        <v>1</v>
      </c>
      <c r="U297" s="32"/>
      <c r="V297" s="32"/>
      <c r="W297" s="32"/>
      <c r="X297" s="32"/>
      <c r="Y297" s="32"/>
      <c r="Z297" s="32"/>
      <c r="AA297" s="32"/>
      <c r="AB297" s="32"/>
      <c r="AC297" s="32"/>
      <c r="AD297" s="41"/>
      <c r="AF297" s="40"/>
    </row>
    <row r="298" spans="1:32">
      <c r="A298" s="42" t="s">
        <v>124</v>
      </c>
      <c r="B298" s="43" t="s">
        <v>1136</v>
      </c>
      <c r="C298" s="43"/>
      <c r="D298" s="44"/>
      <c r="E298" s="43"/>
      <c r="F298" s="44"/>
      <c r="G298" s="44"/>
      <c r="H298" s="43"/>
      <c r="I298" s="43"/>
      <c r="J298" s="45"/>
      <c r="K298" s="32"/>
      <c r="L298" s="32"/>
      <c r="M298" s="32"/>
      <c r="N298" s="32"/>
      <c r="O298" s="32"/>
      <c r="P298" s="32"/>
      <c r="Q298" s="32"/>
      <c r="R298" s="32"/>
      <c r="S298" s="32"/>
      <c r="T298" s="31">
        <v>1</v>
      </c>
      <c r="U298" s="32"/>
      <c r="V298" s="32"/>
      <c r="W298" s="32"/>
      <c r="X298" s="32"/>
      <c r="Y298" s="32"/>
      <c r="Z298" s="32"/>
      <c r="AA298" s="32"/>
      <c r="AB298" s="32"/>
      <c r="AC298" s="32"/>
      <c r="AD298" s="41"/>
      <c r="AF298" s="40"/>
    </row>
    <row r="299" spans="1:32">
      <c r="A299" s="42" t="s">
        <v>109</v>
      </c>
      <c r="B299" s="43" t="s">
        <v>1136</v>
      </c>
      <c r="C299" s="43"/>
      <c r="D299" s="44"/>
      <c r="E299" s="43"/>
      <c r="F299" s="44"/>
      <c r="G299" s="44"/>
      <c r="H299" s="43"/>
      <c r="I299" s="43"/>
      <c r="J299" s="45"/>
      <c r="K299" s="32"/>
      <c r="L299" s="32"/>
      <c r="M299" s="32"/>
      <c r="N299" s="32"/>
      <c r="O299" s="32"/>
      <c r="P299" s="32"/>
      <c r="Q299" s="32"/>
      <c r="R299" s="32"/>
      <c r="S299" s="32"/>
      <c r="T299" s="31">
        <v>1</v>
      </c>
      <c r="U299" s="32"/>
      <c r="V299" s="32"/>
      <c r="W299" s="32"/>
      <c r="X299" s="32"/>
      <c r="Y299" s="32"/>
      <c r="Z299" s="32"/>
      <c r="AA299" s="32"/>
      <c r="AB299" s="32"/>
      <c r="AC299" s="32"/>
      <c r="AD299" s="41"/>
      <c r="AF299" s="40"/>
    </row>
    <row r="300" spans="1:32">
      <c r="A300" s="42" t="s">
        <v>165</v>
      </c>
      <c r="B300" s="43" t="s">
        <v>1136</v>
      </c>
      <c r="C300" s="43"/>
      <c r="D300" s="44"/>
      <c r="E300" s="43"/>
      <c r="F300" s="44"/>
      <c r="G300" s="44"/>
      <c r="H300" s="43"/>
      <c r="I300" s="43"/>
      <c r="J300" s="45"/>
      <c r="K300" s="32"/>
      <c r="L300" s="32"/>
      <c r="M300" s="32"/>
      <c r="N300" s="32"/>
      <c r="O300" s="32"/>
      <c r="P300" s="32"/>
      <c r="Q300" s="32"/>
      <c r="R300" s="32"/>
      <c r="S300" s="32"/>
      <c r="T300" s="31">
        <v>1</v>
      </c>
      <c r="U300" s="32"/>
      <c r="V300" s="32"/>
      <c r="W300" s="32"/>
      <c r="X300" s="32"/>
      <c r="Y300" s="32"/>
      <c r="Z300" s="32"/>
      <c r="AA300" s="32"/>
      <c r="AB300" s="32"/>
      <c r="AC300" s="32"/>
      <c r="AD300" s="41"/>
      <c r="AF300" s="40"/>
    </row>
    <row r="301" spans="1:32">
      <c r="A301" s="42" t="s">
        <v>212</v>
      </c>
      <c r="B301" s="43" t="s">
        <v>1136</v>
      </c>
      <c r="C301" s="43"/>
      <c r="D301" s="44"/>
      <c r="E301" s="43"/>
      <c r="F301" s="44"/>
      <c r="G301" s="44"/>
      <c r="H301" s="43"/>
      <c r="I301" s="43"/>
      <c r="J301" s="45"/>
      <c r="K301" s="32"/>
      <c r="L301" s="32"/>
      <c r="M301" s="32"/>
      <c r="N301" s="32"/>
      <c r="O301" s="32"/>
      <c r="P301" s="32"/>
      <c r="Q301" s="32"/>
      <c r="R301" s="32"/>
      <c r="S301" s="32"/>
      <c r="T301" s="31">
        <v>1</v>
      </c>
      <c r="U301" s="32"/>
      <c r="V301" s="32"/>
      <c r="W301" s="32"/>
      <c r="X301" s="32"/>
      <c r="Y301" s="32"/>
      <c r="Z301" s="32"/>
      <c r="AA301" s="32"/>
      <c r="AB301" s="32"/>
      <c r="AC301" s="32"/>
      <c r="AD301" s="41"/>
      <c r="AF301" s="40"/>
    </row>
    <row r="302" spans="1:32">
      <c r="A302" s="42" t="s">
        <v>200</v>
      </c>
      <c r="B302" s="43" t="s">
        <v>1136</v>
      </c>
      <c r="C302" s="43"/>
      <c r="D302" s="44"/>
      <c r="E302" s="43"/>
      <c r="F302" s="44"/>
      <c r="G302" s="44"/>
      <c r="H302" s="43"/>
      <c r="I302" s="43"/>
      <c r="J302" s="45"/>
      <c r="K302" s="32"/>
      <c r="L302" s="32"/>
      <c r="M302" s="32"/>
      <c r="N302" s="32"/>
      <c r="O302" s="32"/>
      <c r="P302" s="32"/>
      <c r="Q302" s="32"/>
      <c r="R302" s="32"/>
      <c r="S302" s="32"/>
      <c r="T302" s="31">
        <v>1</v>
      </c>
      <c r="U302" s="32"/>
      <c r="V302" s="32"/>
      <c r="W302" s="32"/>
      <c r="X302" s="32"/>
      <c r="Y302" s="32"/>
      <c r="Z302" s="32"/>
      <c r="AA302" s="32"/>
      <c r="AB302" s="32"/>
      <c r="AC302" s="32"/>
      <c r="AD302" s="41"/>
      <c r="AF302" s="40"/>
    </row>
    <row r="303" spans="1:32">
      <c r="A303" s="42" t="s">
        <v>207</v>
      </c>
      <c r="B303" s="43" t="s">
        <v>1136</v>
      </c>
      <c r="C303" s="43"/>
      <c r="D303" s="44"/>
      <c r="E303" s="43"/>
      <c r="F303" s="44"/>
      <c r="G303" s="44"/>
      <c r="H303" s="43"/>
      <c r="I303" s="43"/>
      <c r="J303" s="45"/>
      <c r="K303" s="32"/>
      <c r="L303" s="32"/>
      <c r="M303" s="32"/>
      <c r="N303" s="32"/>
      <c r="O303" s="32"/>
      <c r="P303" s="32"/>
      <c r="Q303" s="32"/>
      <c r="R303" s="32"/>
      <c r="S303" s="32"/>
      <c r="T303" s="31">
        <v>1</v>
      </c>
      <c r="U303" s="32"/>
      <c r="V303" s="32"/>
      <c r="W303" s="32"/>
      <c r="X303" s="32"/>
      <c r="Y303" s="32"/>
      <c r="Z303" s="32"/>
      <c r="AA303" s="32"/>
      <c r="AB303" s="32"/>
      <c r="AC303" s="32"/>
      <c r="AD303" s="41"/>
      <c r="AF303" s="40"/>
    </row>
    <row r="304" spans="1:32">
      <c r="A304" s="42" t="s">
        <v>206</v>
      </c>
      <c r="B304" s="43" t="s">
        <v>1136</v>
      </c>
      <c r="C304" s="43"/>
      <c r="D304" s="44"/>
      <c r="E304" s="43"/>
      <c r="F304" s="44"/>
      <c r="G304" s="44"/>
      <c r="H304" s="43"/>
      <c r="I304" s="43"/>
      <c r="J304" s="45"/>
      <c r="K304" s="32"/>
      <c r="L304" s="32"/>
      <c r="M304" s="32"/>
      <c r="N304" s="32"/>
      <c r="O304" s="32"/>
      <c r="P304" s="32"/>
      <c r="Q304" s="32"/>
      <c r="R304" s="32"/>
      <c r="S304" s="32"/>
      <c r="T304" s="31">
        <v>1</v>
      </c>
      <c r="U304" s="32"/>
      <c r="V304" s="32"/>
      <c r="W304" s="32"/>
      <c r="X304" s="32"/>
      <c r="Y304" s="32"/>
      <c r="Z304" s="32"/>
      <c r="AA304" s="32"/>
      <c r="AB304" s="32"/>
      <c r="AC304" s="32"/>
      <c r="AD304" s="41"/>
      <c r="AF304" s="40"/>
    </row>
    <row r="305" spans="1:32">
      <c r="A305" s="42" t="s">
        <v>239</v>
      </c>
      <c r="B305" s="43" t="s">
        <v>1136</v>
      </c>
      <c r="C305" s="43"/>
      <c r="D305" s="44"/>
      <c r="E305" s="43"/>
      <c r="F305" s="44"/>
      <c r="G305" s="44"/>
      <c r="H305" s="43"/>
      <c r="I305" s="43"/>
      <c r="J305" s="45"/>
      <c r="K305" s="32"/>
      <c r="L305" s="32"/>
      <c r="M305" s="32"/>
      <c r="N305" s="32"/>
      <c r="O305" s="32"/>
      <c r="P305" s="32"/>
      <c r="Q305" s="32"/>
      <c r="R305" s="32"/>
      <c r="S305" s="32"/>
      <c r="T305" s="31">
        <v>1</v>
      </c>
      <c r="U305" s="32"/>
      <c r="V305" s="32"/>
      <c r="W305" s="32"/>
      <c r="X305" s="32"/>
      <c r="Y305" s="32"/>
      <c r="Z305" s="32"/>
      <c r="AA305" s="32"/>
      <c r="AB305" s="32"/>
      <c r="AC305" s="32"/>
      <c r="AD305" s="41"/>
      <c r="AF305" s="40"/>
    </row>
    <row r="306" spans="1:32">
      <c r="A306" s="42" t="s">
        <v>176</v>
      </c>
      <c r="B306" s="43" t="s">
        <v>1136</v>
      </c>
      <c r="C306" s="43"/>
      <c r="D306" s="44"/>
      <c r="E306" s="43"/>
      <c r="F306" s="44"/>
      <c r="G306" s="44"/>
      <c r="H306" s="43"/>
      <c r="I306" s="43"/>
      <c r="J306" s="45"/>
      <c r="K306" s="32"/>
      <c r="L306" s="32"/>
      <c r="M306" s="32"/>
      <c r="N306" s="32"/>
      <c r="O306" s="32"/>
      <c r="P306" s="32"/>
      <c r="Q306" s="32"/>
      <c r="R306" s="32"/>
      <c r="S306" s="32"/>
      <c r="T306" s="31">
        <v>1</v>
      </c>
      <c r="U306" s="32"/>
      <c r="V306" s="32"/>
      <c r="W306" s="32"/>
      <c r="X306" s="32"/>
      <c r="Y306" s="32"/>
      <c r="Z306" s="32"/>
      <c r="AA306" s="32"/>
      <c r="AB306" s="32"/>
      <c r="AC306" s="32"/>
      <c r="AD306" s="41"/>
      <c r="AF306" s="40"/>
    </row>
    <row r="307" spans="1:32">
      <c r="A307" s="42" t="s">
        <v>155</v>
      </c>
      <c r="B307" s="43" t="s">
        <v>1136</v>
      </c>
      <c r="C307" s="43"/>
      <c r="D307" s="44"/>
      <c r="E307" s="43"/>
      <c r="F307" s="44"/>
      <c r="G307" s="44"/>
      <c r="H307" s="43"/>
      <c r="I307" s="43"/>
      <c r="J307" s="45"/>
      <c r="K307" s="32"/>
      <c r="L307" s="32"/>
      <c r="M307" s="32"/>
      <c r="N307" s="32"/>
      <c r="O307" s="32"/>
      <c r="P307" s="32"/>
      <c r="Q307" s="32"/>
      <c r="R307" s="32"/>
      <c r="S307" s="32"/>
      <c r="T307" s="31">
        <v>1</v>
      </c>
      <c r="U307" s="32"/>
      <c r="V307" s="32"/>
      <c r="W307" s="32"/>
      <c r="X307" s="32"/>
      <c r="Y307" s="32"/>
      <c r="Z307" s="32"/>
      <c r="AA307" s="32"/>
      <c r="AB307" s="32"/>
      <c r="AC307" s="32"/>
      <c r="AD307" s="41"/>
      <c r="AF307" s="40"/>
    </row>
    <row r="308" spans="1:32">
      <c r="A308" s="42" t="s">
        <v>240</v>
      </c>
      <c r="B308" s="43" t="s">
        <v>1136</v>
      </c>
      <c r="C308" s="43"/>
      <c r="D308" s="44"/>
      <c r="E308" s="43"/>
      <c r="F308" s="44"/>
      <c r="G308" s="44"/>
      <c r="H308" s="43"/>
      <c r="I308" s="43"/>
      <c r="J308" s="45"/>
      <c r="K308" s="32"/>
      <c r="L308" s="32"/>
      <c r="M308" s="32"/>
      <c r="N308" s="32"/>
      <c r="O308" s="32"/>
      <c r="P308" s="32"/>
      <c r="Q308" s="32"/>
      <c r="R308" s="32"/>
      <c r="S308" s="32"/>
      <c r="T308" s="31">
        <v>1</v>
      </c>
      <c r="U308" s="32"/>
      <c r="V308" s="32"/>
      <c r="W308" s="32"/>
      <c r="X308" s="32"/>
      <c r="Y308" s="32"/>
      <c r="Z308" s="32"/>
      <c r="AA308" s="32"/>
      <c r="AB308" s="32"/>
      <c r="AC308" s="32"/>
      <c r="AD308" s="41"/>
      <c r="AF308" s="40"/>
    </row>
    <row r="309" spans="1:32">
      <c r="A309" s="42" t="s">
        <v>320</v>
      </c>
      <c r="B309" s="43" t="s">
        <v>1136</v>
      </c>
      <c r="C309" s="43"/>
      <c r="D309" s="44"/>
      <c r="E309" s="43"/>
      <c r="F309" s="44"/>
      <c r="G309" s="44"/>
      <c r="H309" s="43"/>
      <c r="I309" s="43"/>
      <c r="J309" s="45"/>
      <c r="K309" s="32"/>
      <c r="L309" s="32"/>
      <c r="M309" s="32"/>
      <c r="N309" s="32"/>
      <c r="O309" s="32"/>
      <c r="P309" s="32"/>
      <c r="Q309" s="32"/>
      <c r="R309" s="32"/>
      <c r="S309" s="32"/>
      <c r="T309" s="31">
        <v>1</v>
      </c>
      <c r="U309" s="32"/>
      <c r="V309" s="32"/>
      <c r="W309" s="32"/>
      <c r="X309" s="32"/>
      <c r="Y309" s="32"/>
      <c r="Z309" s="32"/>
      <c r="AA309" s="32"/>
      <c r="AB309" s="32"/>
      <c r="AC309" s="32"/>
      <c r="AD309" s="41"/>
      <c r="AF309" s="40"/>
    </row>
    <row r="310" spans="1:32">
      <c r="A310" s="42" t="s">
        <v>339</v>
      </c>
      <c r="B310" s="43" t="s">
        <v>1136</v>
      </c>
      <c r="C310" s="43"/>
      <c r="D310" s="44"/>
      <c r="E310" s="43"/>
      <c r="F310" s="44"/>
      <c r="G310" s="44"/>
      <c r="H310" s="43"/>
      <c r="I310" s="43"/>
      <c r="J310" s="45"/>
      <c r="K310" s="32"/>
      <c r="L310" s="32"/>
      <c r="M310" s="32"/>
      <c r="N310" s="32"/>
      <c r="O310" s="32"/>
      <c r="P310" s="32"/>
      <c r="Q310" s="32"/>
      <c r="R310" s="32"/>
      <c r="S310" s="32"/>
      <c r="T310" s="31">
        <v>1</v>
      </c>
      <c r="U310" s="32"/>
      <c r="V310" s="32"/>
      <c r="W310" s="32"/>
      <c r="X310" s="32"/>
      <c r="Y310" s="32"/>
      <c r="Z310" s="32"/>
      <c r="AA310" s="32"/>
      <c r="AB310" s="32"/>
      <c r="AC310" s="32"/>
      <c r="AD310" s="41"/>
      <c r="AF310" s="40"/>
    </row>
    <row r="311" spans="1:32">
      <c r="A311" s="42" t="s">
        <v>110</v>
      </c>
      <c r="B311" s="43" t="s">
        <v>1136</v>
      </c>
      <c r="C311" s="43"/>
      <c r="D311" s="44"/>
      <c r="E311" s="43"/>
      <c r="F311" s="44"/>
      <c r="G311" s="44"/>
      <c r="H311" s="43"/>
      <c r="I311" s="43"/>
      <c r="J311" s="45"/>
      <c r="K311" s="32"/>
      <c r="L311" s="32"/>
      <c r="M311" s="32"/>
      <c r="N311" s="32"/>
      <c r="O311" s="32"/>
      <c r="P311" s="32"/>
      <c r="Q311" s="32"/>
      <c r="R311" s="32"/>
      <c r="S311" s="32"/>
      <c r="T311" s="31">
        <v>1</v>
      </c>
      <c r="U311" s="32"/>
      <c r="V311" s="32"/>
      <c r="W311" s="32"/>
      <c r="X311" s="32"/>
      <c r="Y311" s="32"/>
      <c r="Z311" s="32"/>
      <c r="AA311" s="32"/>
      <c r="AB311" s="32"/>
      <c r="AC311" s="32"/>
      <c r="AD311" s="41"/>
      <c r="AF311" s="40"/>
    </row>
    <row r="312" spans="1:32">
      <c r="A312" s="42" t="s">
        <v>332</v>
      </c>
      <c r="B312" s="43" t="s">
        <v>1136</v>
      </c>
      <c r="C312" s="43"/>
      <c r="D312" s="44"/>
      <c r="E312" s="43"/>
      <c r="F312" s="44"/>
      <c r="G312" s="44"/>
      <c r="H312" s="43"/>
      <c r="I312" s="43"/>
      <c r="J312" s="45"/>
      <c r="K312" s="32"/>
      <c r="L312" s="32"/>
      <c r="M312" s="32"/>
      <c r="N312" s="32"/>
      <c r="O312" s="32"/>
      <c r="P312" s="32"/>
      <c r="Q312" s="32"/>
      <c r="R312" s="32"/>
      <c r="S312" s="32"/>
      <c r="T312" s="31">
        <v>1</v>
      </c>
      <c r="U312" s="32"/>
      <c r="V312" s="32"/>
      <c r="W312" s="32"/>
      <c r="X312" s="32"/>
      <c r="Y312" s="32"/>
      <c r="Z312" s="32"/>
      <c r="AA312" s="32"/>
      <c r="AB312" s="32"/>
      <c r="AC312" s="32"/>
      <c r="AD312" s="41"/>
      <c r="AF312" s="40"/>
    </row>
    <row r="313" spans="1:32">
      <c r="A313" s="42" t="s">
        <v>340</v>
      </c>
      <c r="B313" s="43" t="s">
        <v>1136</v>
      </c>
      <c r="C313" s="43"/>
      <c r="D313" s="44"/>
      <c r="E313" s="43"/>
      <c r="F313" s="44"/>
      <c r="G313" s="44"/>
      <c r="H313" s="43"/>
      <c r="I313" s="43"/>
      <c r="J313" s="45"/>
      <c r="K313" s="32"/>
      <c r="L313" s="32"/>
      <c r="M313" s="32"/>
      <c r="N313" s="32"/>
      <c r="O313" s="32"/>
      <c r="P313" s="32"/>
      <c r="Q313" s="32"/>
      <c r="R313" s="32"/>
      <c r="S313" s="32"/>
      <c r="T313" s="31">
        <v>1</v>
      </c>
      <c r="U313" s="32"/>
      <c r="V313" s="32"/>
      <c r="W313" s="32"/>
      <c r="X313" s="32"/>
      <c r="Y313" s="32"/>
      <c r="Z313" s="32"/>
      <c r="AA313" s="32"/>
      <c r="AB313" s="32"/>
      <c r="AC313" s="32"/>
      <c r="AD313" s="41"/>
      <c r="AF313" s="40"/>
    </row>
    <row r="314" spans="1:32">
      <c r="A314" s="42" t="s">
        <v>123</v>
      </c>
      <c r="B314" s="43" t="s">
        <v>1136</v>
      </c>
      <c r="C314" s="43"/>
      <c r="D314" s="44"/>
      <c r="E314" s="43"/>
      <c r="F314" s="44"/>
      <c r="G314" s="44"/>
      <c r="H314" s="43" t="s">
        <v>456</v>
      </c>
      <c r="I314" s="47"/>
      <c r="J314" s="48"/>
      <c r="K314" s="47"/>
      <c r="L314" s="47"/>
      <c r="M314" s="47"/>
      <c r="N314" s="47"/>
      <c r="O314" s="47"/>
      <c r="P314" s="47"/>
      <c r="Q314" s="47"/>
      <c r="R314" s="47"/>
      <c r="S314" s="47"/>
      <c r="T314" s="47">
        <v>1</v>
      </c>
      <c r="U314" s="47"/>
      <c r="V314" s="47"/>
      <c r="W314" s="47"/>
      <c r="X314" s="47"/>
      <c r="Y314" s="47"/>
      <c r="Z314" s="47"/>
      <c r="AA314" s="47"/>
      <c r="AB314" s="47"/>
      <c r="AC314" s="47"/>
      <c r="AD314" s="48"/>
      <c r="AF314" s="40"/>
    </row>
    <row r="315" spans="1:32">
      <c r="A315" s="42" t="s">
        <v>118</v>
      </c>
      <c r="B315" s="43" t="s">
        <v>1136</v>
      </c>
      <c r="C315" s="43"/>
      <c r="D315" s="44"/>
      <c r="E315" s="43"/>
      <c r="F315" s="44"/>
      <c r="G315" s="44"/>
      <c r="H315" s="43"/>
      <c r="I315" s="43"/>
      <c r="J315" s="45"/>
      <c r="K315" s="32"/>
      <c r="L315" s="32"/>
      <c r="M315" s="32"/>
      <c r="N315" s="32"/>
      <c r="O315" s="32"/>
      <c r="P315" s="32"/>
      <c r="Q315" s="32"/>
      <c r="R315" s="32"/>
      <c r="S315" s="32"/>
      <c r="T315" s="31">
        <v>1</v>
      </c>
      <c r="U315" s="32"/>
      <c r="V315" s="32"/>
      <c r="W315" s="32"/>
      <c r="X315" s="32"/>
      <c r="Y315" s="32"/>
      <c r="Z315" s="32"/>
      <c r="AA315" s="32"/>
      <c r="AB315" s="32"/>
      <c r="AC315" s="32"/>
      <c r="AD315" s="41"/>
      <c r="AF315" s="40"/>
    </row>
    <row r="316" spans="1:32">
      <c r="A316" s="42" t="s">
        <v>290</v>
      </c>
      <c r="B316" s="43" t="s">
        <v>1136</v>
      </c>
      <c r="C316" s="43"/>
      <c r="D316" s="44"/>
      <c r="E316" s="43"/>
      <c r="F316" s="44"/>
      <c r="G316" s="44"/>
      <c r="H316" s="43"/>
      <c r="I316" s="43"/>
      <c r="J316" s="45"/>
      <c r="K316" s="32"/>
      <c r="L316" s="32"/>
      <c r="M316" s="32"/>
      <c r="N316" s="32"/>
      <c r="O316" s="32"/>
      <c r="P316" s="32"/>
      <c r="Q316" s="32"/>
      <c r="R316" s="32"/>
      <c r="S316" s="32"/>
      <c r="T316" s="31">
        <v>1</v>
      </c>
      <c r="U316" s="32"/>
      <c r="V316" s="32"/>
      <c r="W316" s="32"/>
      <c r="X316" s="32"/>
      <c r="Y316" s="32"/>
      <c r="Z316" s="32"/>
      <c r="AA316" s="32"/>
      <c r="AB316" s="32"/>
      <c r="AC316" s="32"/>
      <c r="AD316" s="41"/>
      <c r="AF316" s="40"/>
    </row>
    <row r="317" spans="1:32">
      <c r="A317" s="42" t="s">
        <v>315</v>
      </c>
      <c r="B317" s="43" t="s">
        <v>1136</v>
      </c>
      <c r="C317" s="43"/>
      <c r="D317" s="44"/>
      <c r="E317" s="43"/>
      <c r="F317" s="44"/>
      <c r="G317" s="44"/>
      <c r="H317" s="43" t="s">
        <v>437</v>
      </c>
      <c r="I317" s="49"/>
      <c r="J317" s="50"/>
      <c r="K317" s="49"/>
      <c r="L317" s="49"/>
      <c r="M317" s="49"/>
      <c r="N317" s="49"/>
      <c r="O317" s="49"/>
      <c r="P317" s="49"/>
      <c r="Q317" s="49"/>
      <c r="R317" s="49"/>
      <c r="S317" s="49"/>
      <c r="T317" s="49">
        <v>1</v>
      </c>
      <c r="U317" s="49"/>
      <c r="V317" s="49"/>
      <c r="W317" s="49"/>
      <c r="X317" s="49"/>
      <c r="Y317" s="49"/>
      <c r="Z317" s="49"/>
      <c r="AA317" s="49"/>
      <c r="AB317" s="49"/>
      <c r="AC317" s="49"/>
      <c r="AD317" s="50"/>
      <c r="AF317" s="40"/>
    </row>
    <row r="318" spans="1:32">
      <c r="A318" s="42" t="s">
        <v>313</v>
      </c>
      <c r="B318" s="43" t="s">
        <v>1136</v>
      </c>
      <c r="C318" s="43"/>
      <c r="D318" s="44"/>
      <c r="E318" s="43"/>
      <c r="F318" s="44"/>
      <c r="G318" s="44"/>
      <c r="H318" s="43"/>
      <c r="I318" s="43"/>
      <c r="J318" s="45"/>
      <c r="K318" s="32"/>
      <c r="L318" s="32"/>
      <c r="M318" s="32"/>
      <c r="N318" s="32"/>
      <c r="O318" s="32"/>
      <c r="P318" s="32"/>
      <c r="Q318" s="32"/>
      <c r="R318" s="32"/>
      <c r="S318" s="32"/>
      <c r="T318" s="31">
        <v>1</v>
      </c>
      <c r="U318" s="32"/>
      <c r="V318" s="32"/>
      <c r="W318" s="32"/>
      <c r="X318" s="32"/>
      <c r="Y318" s="32"/>
      <c r="Z318" s="32"/>
      <c r="AA318" s="32"/>
      <c r="AB318" s="32"/>
      <c r="AC318" s="32"/>
      <c r="AD318" s="41"/>
      <c r="AF318" s="40"/>
    </row>
    <row r="319" spans="1:32">
      <c r="A319" s="42" t="s">
        <v>195</v>
      </c>
      <c r="B319" s="43" t="s">
        <v>1136</v>
      </c>
      <c r="C319" s="43"/>
      <c r="D319" s="44"/>
      <c r="E319" s="43"/>
      <c r="F319" s="44"/>
      <c r="G319" s="44"/>
      <c r="H319" s="43"/>
      <c r="I319" s="43"/>
      <c r="J319" s="45"/>
      <c r="K319" s="32"/>
      <c r="L319" s="32"/>
      <c r="M319" s="32"/>
      <c r="N319" s="32"/>
      <c r="O319" s="32"/>
      <c r="P319" s="32"/>
      <c r="Q319" s="32"/>
      <c r="R319" s="32"/>
      <c r="S319" s="32"/>
      <c r="T319" s="31">
        <v>1</v>
      </c>
      <c r="U319" s="32"/>
      <c r="V319" s="32"/>
      <c r="W319" s="32"/>
      <c r="X319" s="32"/>
      <c r="Y319" s="32"/>
      <c r="Z319" s="32"/>
      <c r="AA319" s="32"/>
      <c r="AB319" s="32"/>
      <c r="AC319" s="32"/>
      <c r="AD319" s="41"/>
      <c r="AF319" s="40"/>
    </row>
    <row r="320" spans="1:32">
      <c r="A320" s="42" t="s">
        <v>202</v>
      </c>
      <c r="B320" s="43" t="s">
        <v>1136</v>
      </c>
      <c r="C320" s="43"/>
      <c r="D320" s="44"/>
      <c r="E320" s="43"/>
      <c r="F320" s="44"/>
      <c r="G320" s="44"/>
      <c r="H320" s="43"/>
      <c r="I320" s="43"/>
      <c r="J320" s="45"/>
      <c r="K320" s="32"/>
      <c r="L320" s="32"/>
      <c r="M320" s="32"/>
      <c r="N320" s="32"/>
      <c r="O320" s="32"/>
      <c r="P320" s="32"/>
      <c r="Q320" s="32"/>
      <c r="R320" s="32"/>
      <c r="S320" s="32"/>
      <c r="T320" s="31">
        <v>1</v>
      </c>
      <c r="U320" s="32"/>
      <c r="V320" s="32"/>
      <c r="W320" s="32"/>
      <c r="X320" s="32"/>
      <c r="Y320" s="32"/>
      <c r="Z320" s="32"/>
      <c r="AA320" s="32"/>
      <c r="AB320" s="32"/>
      <c r="AC320" s="32"/>
      <c r="AD320" s="41"/>
      <c r="AF320" s="40"/>
    </row>
    <row r="321" spans="1:32">
      <c r="A321" s="42" t="s">
        <v>114</v>
      </c>
      <c r="B321" s="43" t="s">
        <v>1136</v>
      </c>
      <c r="C321" s="43"/>
      <c r="D321" s="44"/>
      <c r="E321" s="43"/>
      <c r="F321" s="44"/>
      <c r="G321" s="44"/>
      <c r="H321" s="43"/>
      <c r="I321" s="43"/>
      <c r="J321" s="45"/>
      <c r="K321" s="32"/>
      <c r="L321" s="32"/>
      <c r="M321" s="32"/>
      <c r="N321" s="32"/>
      <c r="O321" s="32"/>
      <c r="P321" s="32"/>
      <c r="Q321" s="32"/>
      <c r="R321" s="32"/>
      <c r="S321" s="32"/>
      <c r="T321" s="31">
        <v>1</v>
      </c>
      <c r="U321" s="32"/>
      <c r="V321" s="32"/>
      <c r="W321" s="32"/>
      <c r="X321" s="32"/>
      <c r="Y321" s="32"/>
      <c r="Z321" s="32"/>
      <c r="AA321" s="32"/>
      <c r="AB321" s="32"/>
      <c r="AC321" s="32"/>
      <c r="AD321" s="41"/>
      <c r="AF321" s="40"/>
    </row>
    <row r="322" spans="1:32">
      <c r="A322" s="42" t="s">
        <v>161</v>
      </c>
      <c r="B322" s="43" t="s">
        <v>1136</v>
      </c>
      <c r="C322" s="43"/>
      <c r="D322" s="44"/>
      <c r="E322" s="43"/>
      <c r="F322" s="44"/>
      <c r="G322" s="44"/>
      <c r="H322" s="43"/>
      <c r="I322" s="43"/>
      <c r="J322" s="45"/>
      <c r="K322" s="32"/>
      <c r="L322" s="32"/>
      <c r="M322" s="32"/>
      <c r="N322" s="32"/>
      <c r="O322" s="32"/>
      <c r="P322" s="32"/>
      <c r="Q322" s="32"/>
      <c r="R322" s="32"/>
      <c r="S322" s="32"/>
      <c r="T322" s="31">
        <v>1</v>
      </c>
      <c r="U322" s="32"/>
      <c r="V322" s="32"/>
      <c r="W322" s="32"/>
      <c r="X322" s="32"/>
      <c r="Y322" s="32"/>
      <c r="Z322" s="32"/>
      <c r="AA322" s="32"/>
      <c r="AB322" s="32"/>
      <c r="AC322" s="32"/>
      <c r="AD322" s="41"/>
      <c r="AF322" s="40"/>
    </row>
    <row r="323" spans="1:32">
      <c r="A323" s="42" t="s">
        <v>196</v>
      </c>
      <c r="B323" s="43" t="s">
        <v>1136</v>
      </c>
      <c r="C323" s="43"/>
      <c r="D323" s="44"/>
      <c r="E323" s="43"/>
      <c r="F323" s="44"/>
      <c r="G323" s="44"/>
      <c r="H323" s="43"/>
      <c r="I323" s="43"/>
      <c r="J323" s="45"/>
      <c r="K323" s="32"/>
      <c r="L323" s="32"/>
      <c r="M323" s="32"/>
      <c r="N323" s="32"/>
      <c r="O323" s="32"/>
      <c r="P323" s="32"/>
      <c r="Q323" s="32"/>
      <c r="R323" s="32"/>
      <c r="S323" s="32"/>
      <c r="T323" s="31">
        <v>1</v>
      </c>
      <c r="U323" s="32"/>
      <c r="V323" s="32"/>
      <c r="W323" s="32"/>
      <c r="X323" s="32"/>
      <c r="Y323" s="32"/>
      <c r="Z323" s="32"/>
      <c r="AA323" s="32"/>
      <c r="AB323" s="32"/>
      <c r="AC323" s="32"/>
      <c r="AD323" s="41"/>
      <c r="AF323" s="40"/>
    </row>
    <row r="324" spans="1:32">
      <c r="A324" s="42" t="s">
        <v>144</v>
      </c>
      <c r="B324" s="43" t="s">
        <v>1136</v>
      </c>
      <c r="C324" s="43"/>
      <c r="D324" s="44"/>
      <c r="E324" s="43"/>
      <c r="F324" s="44"/>
      <c r="G324" s="44"/>
      <c r="H324" s="43"/>
      <c r="I324" s="43"/>
      <c r="J324" s="45"/>
      <c r="K324" s="32"/>
      <c r="L324" s="32"/>
      <c r="M324" s="32"/>
      <c r="N324" s="32"/>
      <c r="O324" s="32"/>
      <c r="P324" s="32"/>
      <c r="Q324" s="32"/>
      <c r="R324" s="32"/>
      <c r="S324" s="32"/>
      <c r="T324" s="31">
        <v>1</v>
      </c>
      <c r="U324" s="32"/>
      <c r="V324" s="32"/>
      <c r="W324" s="32"/>
      <c r="X324" s="32"/>
      <c r="Y324" s="32"/>
      <c r="Z324" s="32"/>
      <c r="AA324" s="32"/>
      <c r="AB324" s="32"/>
      <c r="AC324" s="32"/>
      <c r="AD324" s="41"/>
      <c r="AF324" s="40"/>
    </row>
    <row r="325" spans="1:32">
      <c r="A325" s="42" t="s">
        <v>201</v>
      </c>
      <c r="B325" s="43" t="s">
        <v>1136</v>
      </c>
      <c r="C325" s="43"/>
      <c r="D325" s="44"/>
      <c r="E325" s="43"/>
      <c r="F325" s="44"/>
      <c r="G325" s="44"/>
      <c r="H325" s="43"/>
      <c r="I325" s="43"/>
      <c r="J325" s="45"/>
      <c r="K325" s="32"/>
      <c r="L325" s="32"/>
      <c r="M325" s="32"/>
      <c r="N325" s="32"/>
      <c r="O325" s="32"/>
      <c r="P325" s="32"/>
      <c r="Q325" s="32"/>
      <c r="R325" s="32"/>
      <c r="S325" s="32"/>
      <c r="T325" s="31">
        <v>1</v>
      </c>
      <c r="U325" s="32"/>
      <c r="V325" s="32"/>
      <c r="W325" s="32"/>
      <c r="X325" s="32"/>
      <c r="Y325" s="32"/>
      <c r="Z325" s="32"/>
      <c r="AA325" s="32"/>
      <c r="AB325" s="32"/>
      <c r="AC325" s="32"/>
      <c r="AD325" s="41"/>
      <c r="AF325" s="40"/>
    </row>
    <row r="326" spans="1:32">
      <c r="A326" s="42" t="s">
        <v>428</v>
      </c>
      <c r="B326" s="43" t="s">
        <v>1136</v>
      </c>
      <c r="C326" s="43"/>
      <c r="D326" s="44">
        <v>1</v>
      </c>
      <c r="E326" s="43" t="s">
        <v>423</v>
      </c>
      <c r="F326" s="44">
        <v>2011</v>
      </c>
      <c r="G326" s="44"/>
      <c r="H326" s="43" t="s">
        <v>437</v>
      </c>
      <c r="I326" s="49">
        <v>1</v>
      </c>
      <c r="J326" s="50"/>
      <c r="K326" s="49"/>
      <c r="L326" s="49"/>
      <c r="M326" s="49"/>
      <c r="N326" s="49"/>
      <c r="O326" s="49"/>
      <c r="P326" s="49"/>
      <c r="Q326" s="49"/>
      <c r="R326" s="49"/>
      <c r="S326" s="49"/>
      <c r="T326" s="49">
        <v>1</v>
      </c>
      <c r="U326" s="49"/>
      <c r="V326" s="49"/>
      <c r="W326" s="49"/>
      <c r="X326" s="49"/>
      <c r="Y326" s="49"/>
      <c r="Z326" s="49"/>
      <c r="AA326" s="49"/>
      <c r="AB326" s="49"/>
      <c r="AC326" s="49"/>
      <c r="AD326" s="50"/>
      <c r="AF326" s="40"/>
    </row>
    <row r="327" spans="1:32">
      <c r="A327" s="42" t="s">
        <v>235</v>
      </c>
      <c r="B327" s="43" t="s">
        <v>1136</v>
      </c>
      <c r="C327" s="43"/>
      <c r="D327" s="44"/>
      <c r="E327" s="43"/>
      <c r="F327" s="44"/>
      <c r="G327" s="44"/>
      <c r="H327" s="43" t="s">
        <v>456</v>
      </c>
      <c r="I327" s="47"/>
      <c r="J327" s="48"/>
      <c r="K327" s="47"/>
      <c r="L327" s="47"/>
      <c r="M327" s="47"/>
      <c r="N327" s="47"/>
      <c r="O327" s="47"/>
      <c r="P327" s="47"/>
      <c r="Q327" s="47"/>
      <c r="R327" s="47"/>
      <c r="S327" s="47"/>
      <c r="T327" s="47">
        <v>1</v>
      </c>
      <c r="U327" s="47"/>
      <c r="V327" s="47"/>
      <c r="W327" s="47"/>
      <c r="X327" s="47"/>
      <c r="Y327" s="47"/>
      <c r="Z327" s="47"/>
      <c r="AA327" s="47"/>
      <c r="AB327" s="47"/>
      <c r="AC327" s="47"/>
      <c r="AD327" s="48"/>
      <c r="AF327" s="40"/>
    </row>
    <row r="328" spans="1:32">
      <c r="A328" s="42" t="s">
        <v>111</v>
      </c>
      <c r="B328" s="43" t="s">
        <v>1136</v>
      </c>
      <c r="C328" s="43"/>
      <c r="D328" s="44">
        <v>1</v>
      </c>
      <c r="E328" s="43" t="s">
        <v>423</v>
      </c>
      <c r="F328" s="44">
        <v>2011</v>
      </c>
      <c r="G328" s="44"/>
      <c r="H328" s="43" t="s">
        <v>456</v>
      </c>
      <c r="I328" s="47">
        <v>1</v>
      </c>
      <c r="J328" s="48"/>
      <c r="K328" s="47"/>
      <c r="L328" s="47"/>
      <c r="M328" s="47"/>
      <c r="N328" s="47"/>
      <c r="O328" s="47"/>
      <c r="P328" s="47"/>
      <c r="Q328" s="47"/>
      <c r="R328" s="47"/>
      <c r="S328" s="47"/>
      <c r="T328" s="47">
        <v>1</v>
      </c>
      <c r="U328" s="47"/>
      <c r="V328" s="47"/>
      <c r="W328" s="47"/>
      <c r="X328" s="47"/>
      <c r="Y328" s="47"/>
      <c r="Z328" s="47"/>
      <c r="AA328" s="47"/>
      <c r="AB328" s="47"/>
      <c r="AC328" s="47"/>
      <c r="AD328" s="48"/>
      <c r="AF328" s="40"/>
    </row>
    <row r="329" spans="1:32">
      <c r="A329" s="42" t="s">
        <v>90</v>
      </c>
      <c r="B329" s="43" t="s">
        <v>1136</v>
      </c>
      <c r="C329" s="43"/>
      <c r="D329" s="44"/>
      <c r="E329" s="43"/>
      <c r="F329" s="44"/>
      <c r="G329" s="44"/>
      <c r="H329" s="43"/>
      <c r="I329" s="43"/>
      <c r="J329" s="45"/>
      <c r="K329" s="32"/>
      <c r="L329" s="32"/>
      <c r="M329" s="32"/>
      <c r="N329" s="32"/>
      <c r="O329" s="32"/>
      <c r="P329" s="32"/>
      <c r="Q329" s="32"/>
      <c r="R329" s="32"/>
      <c r="S329" s="32"/>
      <c r="T329" s="31">
        <v>1</v>
      </c>
      <c r="U329" s="32"/>
      <c r="V329" s="32"/>
      <c r="W329" s="32"/>
      <c r="X329" s="32"/>
      <c r="Y329" s="32"/>
      <c r="Z329" s="32"/>
      <c r="AA329" s="32"/>
      <c r="AB329" s="32"/>
      <c r="AC329" s="32"/>
      <c r="AD329" s="41"/>
      <c r="AF329" s="40"/>
    </row>
    <row r="330" spans="1:32">
      <c r="A330" s="42" t="s">
        <v>263</v>
      </c>
      <c r="B330" s="43" t="s">
        <v>1136</v>
      </c>
      <c r="C330" s="43"/>
      <c r="D330" s="44"/>
      <c r="E330" s="43"/>
      <c r="F330" s="44"/>
      <c r="G330" s="44"/>
      <c r="H330" s="43"/>
      <c r="I330" s="43"/>
      <c r="J330" s="45"/>
      <c r="K330" s="32"/>
      <c r="L330" s="32"/>
      <c r="M330" s="32"/>
      <c r="N330" s="32"/>
      <c r="O330" s="32"/>
      <c r="P330" s="32"/>
      <c r="Q330" s="32"/>
      <c r="R330" s="32"/>
      <c r="S330" s="32"/>
      <c r="T330" s="31">
        <v>1</v>
      </c>
      <c r="U330" s="32"/>
      <c r="V330" s="32"/>
      <c r="W330" s="32"/>
      <c r="X330" s="32"/>
      <c r="Y330" s="32"/>
      <c r="Z330" s="32"/>
      <c r="AA330" s="32"/>
      <c r="AB330" s="32"/>
      <c r="AC330" s="32"/>
      <c r="AD330" s="41"/>
      <c r="AF330" s="40"/>
    </row>
    <row r="331" spans="1:32">
      <c r="A331" s="42" t="s">
        <v>120</v>
      </c>
      <c r="B331" s="43" t="s">
        <v>1136</v>
      </c>
      <c r="C331" s="43"/>
      <c r="D331" s="44">
        <v>1</v>
      </c>
      <c r="E331" s="43" t="s">
        <v>423</v>
      </c>
      <c r="F331" s="44">
        <v>2013</v>
      </c>
      <c r="G331" s="44"/>
      <c r="H331" s="43"/>
      <c r="I331" s="43">
        <v>1</v>
      </c>
      <c r="J331" s="45"/>
      <c r="K331" s="32"/>
      <c r="L331" s="32"/>
      <c r="M331" s="32"/>
      <c r="N331" s="32"/>
      <c r="O331" s="32"/>
      <c r="P331" s="32"/>
      <c r="Q331" s="32"/>
      <c r="R331" s="32"/>
      <c r="S331" s="32"/>
      <c r="T331" s="31">
        <v>1</v>
      </c>
      <c r="U331" s="32"/>
      <c r="V331" s="32"/>
      <c r="W331" s="32"/>
      <c r="X331" s="32"/>
      <c r="Y331" s="32"/>
      <c r="Z331" s="32"/>
      <c r="AA331" s="32"/>
      <c r="AB331" s="32"/>
      <c r="AC331" s="32"/>
      <c r="AD331" s="41"/>
      <c r="AF331" s="40"/>
    </row>
    <row r="332" spans="1:32">
      <c r="A332" s="42" t="s">
        <v>84</v>
      </c>
      <c r="B332" s="43" t="s">
        <v>1136</v>
      </c>
      <c r="C332" s="43"/>
      <c r="D332" s="44"/>
      <c r="E332" s="43"/>
      <c r="F332" s="44"/>
      <c r="G332" s="44"/>
      <c r="H332" s="43"/>
      <c r="I332" s="43"/>
      <c r="J332" s="45"/>
      <c r="K332" s="32"/>
      <c r="L332" s="32"/>
      <c r="M332" s="32"/>
      <c r="N332" s="32"/>
      <c r="O332" s="32"/>
      <c r="P332" s="32"/>
      <c r="Q332" s="32"/>
      <c r="R332" s="32"/>
      <c r="S332" s="32"/>
      <c r="T332" s="31">
        <v>1</v>
      </c>
      <c r="U332" s="32"/>
      <c r="V332" s="32"/>
      <c r="W332" s="32"/>
      <c r="X332" s="32"/>
      <c r="Y332" s="32"/>
      <c r="Z332" s="32"/>
      <c r="AA332" s="32"/>
      <c r="AB332" s="32"/>
      <c r="AC332" s="32"/>
      <c r="AD332" s="41"/>
      <c r="AF332" s="40"/>
    </row>
    <row r="333" spans="1:32">
      <c r="A333" s="42" t="s">
        <v>163</v>
      </c>
      <c r="B333" s="43" t="s">
        <v>1136</v>
      </c>
      <c r="C333" s="43"/>
      <c r="D333" s="44"/>
      <c r="E333" s="43"/>
      <c r="F333" s="44"/>
      <c r="G333" s="44"/>
      <c r="H333" s="43" t="s">
        <v>456</v>
      </c>
      <c r="I333" s="47"/>
      <c r="J333" s="48"/>
      <c r="K333" s="47"/>
      <c r="L333" s="47"/>
      <c r="M333" s="47"/>
      <c r="N333" s="47"/>
      <c r="O333" s="47"/>
      <c r="P333" s="47"/>
      <c r="Q333" s="47"/>
      <c r="R333" s="47"/>
      <c r="S333" s="47"/>
      <c r="T333" s="47">
        <v>1</v>
      </c>
      <c r="U333" s="47"/>
      <c r="V333" s="47"/>
      <c r="W333" s="47"/>
      <c r="X333" s="47"/>
      <c r="Y333" s="47"/>
      <c r="Z333" s="47"/>
      <c r="AA333" s="47"/>
      <c r="AB333" s="47"/>
      <c r="AC333" s="47"/>
      <c r="AD333" s="48"/>
      <c r="AF333" s="40"/>
    </row>
    <row r="334" spans="1:32">
      <c r="A334" s="42" t="s">
        <v>312</v>
      </c>
      <c r="B334" s="43" t="s">
        <v>1136</v>
      </c>
      <c r="C334" s="43"/>
      <c r="D334" s="44"/>
      <c r="E334" s="43"/>
      <c r="F334" s="44"/>
      <c r="G334" s="44"/>
      <c r="H334" s="43"/>
      <c r="I334" s="43"/>
      <c r="J334" s="45"/>
      <c r="K334" s="32"/>
      <c r="L334" s="32"/>
      <c r="M334" s="32"/>
      <c r="N334" s="32"/>
      <c r="O334" s="32"/>
      <c r="P334" s="32"/>
      <c r="Q334" s="32"/>
      <c r="R334" s="32"/>
      <c r="S334" s="32"/>
      <c r="T334" s="31">
        <v>1</v>
      </c>
      <c r="U334" s="32"/>
      <c r="V334" s="32"/>
      <c r="W334" s="32"/>
      <c r="X334" s="32"/>
      <c r="Y334" s="32"/>
      <c r="Z334" s="32"/>
      <c r="AA334" s="32"/>
      <c r="AB334" s="32"/>
      <c r="AC334" s="32"/>
      <c r="AD334" s="41"/>
      <c r="AF334" s="40"/>
    </row>
    <row r="335" spans="1:32">
      <c r="A335" s="42" t="s">
        <v>159</v>
      </c>
      <c r="B335" s="43" t="s">
        <v>1136</v>
      </c>
      <c r="C335" s="43"/>
      <c r="D335" s="44"/>
      <c r="E335" s="43"/>
      <c r="F335" s="44"/>
      <c r="G335" s="44"/>
      <c r="H335" s="43"/>
      <c r="I335" s="43"/>
      <c r="J335" s="45"/>
      <c r="K335" s="32"/>
      <c r="L335" s="32"/>
      <c r="M335" s="32"/>
      <c r="N335" s="32"/>
      <c r="O335" s="32"/>
      <c r="P335" s="32"/>
      <c r="Q335" s="32"/>
      <c r="R335" s="32"/>
      <c r="S335" s="32"/>
      <c r="T335" s="31">
        <v>1</v>
      </c>
      <c r="U335" s="32"/>
      <c r="V335" s="32"/>
      <c r="W335" s="32"/>
      <c r="X335" s="32"/>
      <c r="Y335" s="32"/>
      <c r="Z335" s="32"/>
      <c r="AA335" s="32"/>
      <c r="AB335" s="32"/>
      <c r="AC335" s="32"/>
      <c r="AD335" s="41"/>
      <c r="AF335" s="40"/>
    </row>
    <row r="336" spans="1:32">
      <c r="A336" s="42" t="s">
        <v>297</v>
      </c>
      <c r="B336" s="43" t="s">
        <v>1136</v>
      </c>
      <c r="C336" s="43"/>
      <c r="D336" s="44"/>
      <c r="E336" s="43"/>
      <c r="F336" s="44"/>
      <c r="G336" s="44"/>
      <c r="H336" s="43" t="s">
        <v>456</v>
      </c>
      <c r="I336" s="47"/>
      <c r="J336" s="48"/>
      <c r="K336" s="47"/>
      <c r="L336" s="47"/>
      <c r="M336" s="47"/>
      <c r="N336" s="47"/>
      <c r="O336" s="47"/>
      <c r="P336" s="47"/>
      <c r="Q336" s="47"/>
      <c r="R336" s="47"/>
      <c r="S336" s="47"/>
      <c r="T336" s="47">
        <v>1</v>
      </c>
      <c r="U336" s="47"/>
      <c r="V336" s="47"/>
      <c r="W336" s="47"/>
      <c r="X336" s="47"/>
      <c r="Y336" s="47"/>
      <c r="Z336" s="47"/>
      <c r="AA336" s="47"/>
      <c r="AB336" s="47"/>
      <c r="AC336" s="47"/>
      <c r="AD336" s="48"/>
      <c r="AF336" s="40"/>
    </row>
    <row r="337" spans="1:32">
      <c r="A337" s="42" t="s">
        <v>259</v>
      </c>
      <c r="B337" s="43" t="s">
        <v>1136</v>
      </c>
      <c r="C337" s="43"/>
      <c r="D337" s="44"/>
      <c r="E337" s="43"/>
      <c r="F337" s="44"/>
      <c r="G337" s="44"/>
      <c r="H337" s="43"/>
      <c r="I337" s="43"/>
      <c r="J337" s="45"/>
      <c r="K337" s="32"/>
      <c r="L337" s="32"/>
      <c r="M337" s="32"/>
      <c r="N337" s="32"/>
      <c r="O337" s="32"/>
      <c r="P337" s="32"/>
      <c r="Q337" s="32"/>
      <c r="R337" s="32"/>
      <c r="S337" s="32"/>
      <c r="T337" s="31">
        <v>1</v>
      </c>
      <c r="U337" s="32"/>
      <c r="V337" s="32"/>
      <c r="W337" s="32"/>
      <c r="X337" s="32"/>
      <c r="Y337" s="32"/>
      <c r="Z337" s="32"/>
      <c r="AA337" s="32"/>
      <c r="AB337" s="32"/>
      <c r="AC337" s="32"/>
      <c r="AD337" s="41"/>
      <c r="AF337" s="40"/>
    </row>
    <row r="338" spans="1:32">
      <c r="A338" s="42" t="s">
        <v>189</v>
      </c>
      <c r="B338" s="43" t="s">
        <v>1136</v>
      </c>
      <c r="C338" s="43"/>
      <c r="D338" s="44"/>
      <c r="E338" s="43"/>
      <c r="F338" s="44"/>
      <c r="G338" s="44"/>
      <c r="H338" s="43"/>
      <c r="I338" s="43"/>
      <c r="J338" s="45"/>
      <c r="K338" s="32"/>
      <c r="L338" s="32"/>
      <c r="M338" s="32"/>
      <c r="N338" s="32"/>
      <c r="O338" s="32"/>
      <c r="P338" s="32"/>
      <c r="Q338" s="32"/>
      <c r="R338" s="32"/>
      <c r="S338" s="32"/>
      <c r="T338" s="31">
        <v>1</v>
      </c>
      <c r="U338" s="32"/>
      <c r="V338" s="32"/>
      <c r="W338" s="32"/>
      <c r="X338" s="32"/>
      <c r="Y338" s="32"/>
      <c r="Z338" s="32"/>
      <c r="AA338" s="32"/>
      <c r="AB338" s="32"/>
      <c r="AC338" s="32"/>
      <c r="AD338" s="41"/>
      <c r="AF338" s="40"/>
    </row>
    <row r="339" spans="1:32">
      <c r="A339" s="42" t="s">
        <v>115</v>
      </c>
      <c r="B339" s="43" t="s">
        <v>1136</v>
      </c>
      <c r="C339" s="43"/>
      <c r="D339" s="44">
        <v>1</v>
      </c>
      <c r="E339" s="43" t="s">
        <v>423</v>
      </c>
      <c r="F339" s="44">
        <v>2012</v>
      </c>
      <c r="G339" s="44"/>
      <c r="H339" s="43"/>
      <c r="I339" s="43">
        <v>1</v>
      </c>
      <c r="J339" s="45"/>
      <c r="K339" s="32"/>
      <c r="L339" s="32"/>
      <c r="M339" s="32"/>
      <c r="N339" s="32"/>
      <c r="O339" s="32"/>
      <c r="P339" s="32"/>
      <c r="Q339" s="32"/>
      <c r="R339" s="32"/>
      <c r="S339" s="32"/>
      <c r="T339" s="31">
        <v>1</v>
      </c>
      <c r="U339" s="32"/>
      <c r="V339" s="32"/>
      <c r="W339" s="32"/>
      <c r="X339" s="32"/>
      <c r="Y339" s="32"/>
      <c r="Z339" s="32"/>
      <c r="AA339" s="32"/>
      <c r="AB339" s="32"/>
      <c r="AC339" s="32"/>
      <c r="AD339" s="41"/>
      <c r="AF339" s="40"/>
    </row>
    <row r="340" spans="1:32">
      <c r="A340" s="42" t="s">
        <v>265</v>
      </c>
      <c r="B340" s="43" t="s">
        <v>1136</v>
      </c>
      <c r="C340" s="43"/>
      <c r="D340" s="44"/>
      <c r="E340" s="43"/>
      <c r="F340" s="44"/>
      <c r="G340" s="44"/>
      <c r="H340" s="43"/>
      <c r="I340" s="43"/>
      <c r="J340" s="45"/>
      <c r="K340" s="32"/>
      <c r="L340" s="32"/>
      <c r="M340" s="32"/>
      <c r="N340" s="32"/>
      <c r="O340" s="32"/>
      <c r="P340" s="32"/>
      <c r="Q340" s="32"/>
      <c r="R340" s="32"/>
      <c r="S340" s="32"/>
      <c r="T340" s="31">
        <v>1</v>
      </c>
      <c r="U340" s="32"/>
      <c r="V340" s="32"/>
      <c r="W340" s="32"/>
      <c r="X340" s="32"/>
      <c r="Y340" s="32"/>
      <c r="Z340" s="32"/>
      <c r="AA340" s="32"/>
      <c r="AB340" s="32"/>
      <c r="AC340" s="32"/>
      <c r="AD340" s="41"/>
      <c r="AF340" s="40"/>
    </row>
    <row r="341" spans="1:32">
      <c r="A341" s="42" t="s">
        <v>178</v>
      </c>
      <c r="B341" s="43" t="s">
        <v>1136</v>
      </c>
      <c r="C341" s="43"/>
      <c r="D341" s="44"/>
      <c r="E341" s="43"/>
      <c r="F341" s="44"/>
      <c r="G341" s="44"/>
      <c r="H341" s="43"/>
      <c r="I341" s="43"/>
      <c r="J341" s="45"/>
      <c r="K341" s="32"/>
      <c r="L341" s="32"/>
      <c r="M341" s="32"/>
      <c r="N341" s="32"/>
      <c r="O341" s="32"/>
      <c r="P341" s="32"/>
      <c r="Q341" s="32"/>
      <c r="R341" s="32"/>
      <c r="S341" s="32"/>
      <c r="T341" s="31">
        <v>1</v>
      </c>
      <c r="U341" s="32"/>
      <c r="V341" s="32"/>
      <c r="W341" s="32"/>
      <c r="X341" s="32"/>
      <c r="Y341" s="32"/>
      <c r="Z341" s="32"/>
      <c r="AA341" s="32"/>
      <c r="AB341" s="32"/>
      <c r="AC341" s="32"/>
      <c r="AD341" s="41"/>
      <c r="AF341" s="40"/>
    </row>
    <row r="342" spans="1:32">
      <c r="A342" s="42" t="s">
        <v>209</v>
      </c>
      <c r="B342" s="43" t="s">
        <v>1136</v>
      </c>
      <c r="C342" s="43"/>
      <c r="D342" s="44"/>
      <c r="E342" s="43"/>
      <c r="F342" s="44"/>
      <c r="G342" s="44"/>
      <c r="H342" s="43"/>
      <c r="I342" s="43"/>
      <c r="J342" s="45"/>
      <c r="K342" s="32"/>
      <c r="L342" s="32"/>
      <c r="M342" s="32"/>
      <c r="N342" s="32"/>
      <c r="O342" s="32"/>
      <c r="P342" s="32"/>
      <c r="Q342" s="32"/>
      <c r="R342" s="32"/>
      <c r="S342" s="32"/>
      <c r="T342" s="31">
        <v>1</v>
      </c>
      <c r="U342" s="32"/>
      <c r="V342" s="32"/>
      <c r="W342" s="32"/>
      <c r="X342" s="32"/>
      <c r="Y342" s="32"/>
      <c r="Z342" s="32"/>
      <c r="AA342" s="32"/>
      <c r="AB342" s="32"/>
      <c r="AC342" s="32"/>
      <c r="AD342" s="41"/>
      <c r="AF342" s="40"/>
    </row>
    <row r="343" spans="1:32">
      <c r="A343" s="42" t="s">
        <v>310</v>
      </c>
      <c r="B343" s="43" t="s">
        <v>1136</v>
      </c>
      <c r="C343" s="43"/>
      <c r="D343" s="44"/>
      <c r="E343" s="43"/>
      <c r="F343" s="44"/>
      <c r="G343" s="44"/>
      <c r="H343" s="43"/>
      <c r="I343" s="43"/>
      <c r="J343" s="45"/>
      <c r="K343" s="32"/>
      <c r="L343" s="32"/>
      <c r="M343" s="32"/>
      <c r="N343" s="32"/>
      <c r="O343" s="32"/>
      <c r="P343" s="32"/>
      <c r="Q343" s="32"/>
      <c r="R343" s="32"/>
      <c r="S343" s="32"/>
      <c r="T343" s="31">
        <v>1</v>
      </c>
      <c r="U343" s="32"/>
      <c r="V343" s="32"/>
      <c r="W343" s="32"/>
      <c r="X343" s="32"/>
      <c r="Y343" s="32"/>
      <c r="Z343" s="32"/>
      <c r="AA343" s="32"/>
      <c r="AB343" s="32"/>
      <c r="AC343" s="32"/>
      <c r="AD343" s="41"/>
      <c r="AF343" s="40"/>
    </row>
    <row r="344" spans="1:32">
      <c r="A344" s="42" t="s">
        <v>346</v>
      </c>
      <c r="B344" s="43" t="s">
        <v>1136</v>
      </c>
      <c r="C344" s="43"/>
      <c r="D344" s="44"/>
      <c r="E344" s="43"/>
      <c r="F344" s="44"/>
      <c r="G344" s="44"/>
      <c r="H344" s="43"/>
      <c r="I344" s="43"/>
      <c r="J344" s="45"/>
      <c r="K344" s="32"/>
      <c r="L344" s="32"/>
      <c r="M344" s="32"/>
      <c r="N344" s="32"/>
      <c r="O344" s="32"/>
      <c r="P344" s="32"/>
      <c r="Q344" s="32"/>
      <c r="R344" s="32"/>
      <c r="S344" s="32"/>
      <c r="T344" s="31">
        <v>1</v>
      </c>
      <c r="U344" s="32"/>
      <c r="V344" s="32"/>
      <c r="W344" s="32"/>
      <c r="X344" s="32"/>
      <c r="Y344" s="32"/>
      <c r="Z344" s="32"/>
      <c r="AA344" s="32"/>
      <c r="AB344" s="32"/>
      <c r="AC344" s="32"/>
      <c r="AD344" s="41"/>
      <c r="AF344" s="40"/>
    </row>
    <row r="345" spans="1:32">
      <c r="A345" s="42" t="s">
        <v>321</v>
      </c>
      <c r="B345" s="43" t="s">
        <v>1136</v>
      </c>
      <c r="C345" s="43"/>
      <c r="D345" s="44"/>
      <c r="E345" s="43"/>
      <c r="F345" s="44"/>
      <c r="G345" s="44"/>
      <c r="H345" s="43"/>
      <c r="I345" s="43"/>
      <c r="J345" s="45"/>
      <c r="K345" s="32"/>
      <c r="L345" s="32"/>
      <c r="M345" s="32"/>
      <c r="N345" s="32"/>
      <c r="O345" s="32"/>
      <c r="P345" s="32"/>
      <c r="Q345" s="32"/>
      <c r="R345" s="32"/>
      <c r="S345" s="32"/>
      <c r="T345" s="31">
        <v>1</v>
      </c>
      <c r="U345" s="32"/>
      <c r="V345" s="32"/>
      <c r="W345" s="32"/>
      <c r="X345" s="32"/>
      <c r="Y345" s="32"/>
      <c r="Z345" s="32"/>
      <c r="AA345" s="32"/>
      <c r="AB345" s="32"/>
      <c r="AC345" s="32"/>
      <c r="AD345" s="41"/>
      <c r="AF345" s="40"/>
    </row>
    <row r="346" spans="1:32">
      <c r="A346" s="42" t="s">
        <v>116</v>
      </c>
      <c r="B346" s="43" t="s">
        <v>1136</v>
      </c>
      <c r="C346" s="43"/>
      <c r="D346" s="44"/>
      <c r="E346" s="43"/>
      <c r="F346" s="44"/>
      <c r="G346" s="44"/>
      <c r="H346" s="43" t="s">
        <v>456</v>
      </c>
      <c r="I346" s="47"/>
      <c r="J346" s="48"/>
      <c r="K346" s="47"/>
      <c r="L346" s="47"/>
      <c r="M346" s="47"/>
      <c r="N346" s="47"/>
      <c r="O346" s="47"/>
      <c r="P346" s="47"/>
      <c r="Q346" s="47"/>
      <c r="R346" s="47"/>
      <c r="S346" s="47"/>
      <c r="T346" s="47">
        <v>1</v>
      </c>
      <c r="U346" s="47"/>
      <c r="V346" s="47"/>
      <c r="W346" s="47"/>
      <c r="X346" s="47"/>
      <c r="Y346" s="47"/>
      <c r="Z346" s="47"/>
      <c r="AA346" s="47"/>
      <c r="AB346" s="47"/>
      <c r="AC346" s="47"/>
      <c r="AD346" s="48"/>
      <c r="AF346" s="40"/>
    </row>
    <row r="347" spans="1:32">
      <c r="A347" s="42" t="s">
        <v>134</v>
      </c>
      <c r="B347" s="43" t="s">
        <v>1136</v>
      </c>
      <c r="C347" s="43"/>
      <c r="D347" s="44"/>
      <c r="E347" s="43"/>
      <c r="F347" s="44"/>
      <c r="G347" s="44"/>
      <c r="H347" s="43"/>
      <c r="I347" s="43"/>
      <c r="J347" s="45"/>
      <c r="K347" s="32"/>
      <c r="L347" s="32"/>
      <c r="M347" s="32"/>
      <c r="N347" s="32"/>
      <c r="O347" s="32"/>
      <c r="P347" s="32"/>
      <c r="Q347" s="32"/>
      <c r="R347" s="32"/>
      <c r="S347" s="32"/>
      <c r="T347" s="31">
        <v>1</v>
      </c>
      <c r="U347" s="32"/>
      <c r="V347" s="32"/>
      <c r="W347" s="32"/>
      <c r="X347" s="32"/>
      <c r="Y347" s="32"/>
      <c r="Z347" s="32"/>
      <c r="AA347" s="32"/>
      <c r="AB347" s="32"/>
      <c r="AC347" s="32"/>
      <c r="AD347" s="41"/>
      <c r="AF347" s="40"/>
    </row>
    <row r="348" spans="1:32">
      <c r="A348" s="42" t="s">
        <v>331</v>
      </c>
      <c r="B348" s="43" t="s">
        <v>1136</v>
      </c>
      <c r="C348" s="43"/>
      <c r="D348" s="44"/>
      <c r="E348" s="43"/>
      <c r="F348" s="44"/>
      <c r="G348" s="44"/>
      <c r="H348" s="43"/>
      <c r="I348" s="43"/>
      <c r="J348" s="45"/>
      <c r="K348" s="32"/>
      <c r="L348" s="32"/>
      <c r="M348" s="32"/>
      <c r="N348" s="32"/>
      <c r="O348" s="32"/>
      <c r="P348" s="32"/>
      <c r="Q348" s="32"/>
      <c r="R348" s="32"/>
      <c r="S348" s="32"/>
      <c r="T348" s="31">
        <v>1</v>
      </c>
      <c r="U348" s="32"/>
      <c r="V348" s="32"/>
      <c r="W348" s="32"/>
      <c r="X348" s="32"/>
      <c r="Y348" s="32"/>
      <c r="Z348" s="32"/>
      <c r="AA348" s="32"/>
      <c r="AB348" s="32"/>
      <c r="AC348" s="32"/>
      <c r="AD348" s="41"/>
      <c r="AF348" s="40"/>
    </row>
    <row r="349" spans="1:32">
      <c r="A349" s="42" t="s">
        <v>237</v>
      </c>
      <c r="B349" s="43" t="s">
        <v>1136</v>
      </c>
      <c r="C349" s="43"/>
      <c r="D349" s="44"/>
      <c r="E349" s="43"/>
      <c r="F349" s="44"/>
      <c r="G349" s="44"/>
      <c r="H349" s="43"/>
      <c r="I349" s="43"/>
      <c r="J349" s="45"/>
      <c r="K349" s="32"/>
      <c r="L349" s="32"/>
      <c r="M349" s="32"/>
      <c r="N349" s="32"/>
      <c r="O349" s="32"/>
      <c r="P349" s="32"/>
      <c r="Q349" s="32"/>
      <c r="R349" s="32"/>
      <c r="S349" s="32"/>
      <c r="T349" s="31">
        <v>1</v>
      </c>
      <c r="U349" s="32"/>
      <c r="V349" s="32"/>
      <c r="W349" s="32"/>
      <c r="X349" s="32"/>
      <c r="Y349" s="32"/>
      <c r="Z349" s="32"/>
      <c r="AA349" s="32"/>
      <c r="AB349" s="32"/>
      <c r="AC349" s="32"/>
      <c r="AD349" s="41"/>
      <c r="AF349" s="40"/>
    </row>
    <row r="350" spans="1:32">
      <c r="A350" s="42" t="s">
        <v>238</v>
      </c>
      <c r="B350" s="43" t="s">
        <v>1136</v>
      </c>
      <c r="C350" s="43"/>
      <c r="D350" s="44"/>
      <c r="E350" s="43"/>
      <c r="F350" s="44"/>
      <c r="G350" s="44"/>
      <c r="H350" s="43"/>
      <c r="I350" s="43"/>
      <c r="J350" s="45"/>
      <c r="K350" s="32"/>
      <c r="L350" s="32"/>
      <c r="M350" s="32"/>
      <c r="N350" s="32"/>
      <c r="O350" s="32"/>
      <c r="P350" s="32"/>
      <c r="Q350" s="32"/>
      <c r="R350" s="32"/>
      <c r="S350" s="32"/>
      <c r="T350" s="31">
        <v>1</v>
      </c>
      <c r="U350" s="32"/>
      <c r="V350" s="32"/>
      <c r="W350" s="32"/>
      <c r="X350" s="32"/>
      <c r="Y350" s="32"/>
      <c r="Z350" s="32"/>
      <c r="AA350" s="32"/>
      <c r="AB350" s="32"/>
      <c r="AC350" s="32"/>
      <c r="AD350" s="41"/>
      <c r="AF350" s="40"/>
    </row>
    <row r="351" spans="1:32">
      <c r="A351" s="42" t="s">
        <v>191</v>
      </c>
      <c r="B351" s="43" t="s">
        <v>1136</v>
      </c>
      <c r="C351" s="43"/>
      <c r="D351" s="44"/>
      <c r="E351" s="43"/>
      <c r="F351" s="44"/>
      <c r="G351" s="44"/>
      <c r="H351" s="43"/>
      <c r="I351" s="43"/>
      <c r="J351" s="45"/>
      <c r="K351" s="32"/>
      <c r="L351" s="32"/>
      <c r="M351" s="32"/>
      <c r="N351" s="32"/>
      <c r="O351" s="32"/>
      <c r="P351" s="32"/>
      <c r="Q351" s="32"/>
      <c r="R351" s="32"/>
      <c r="S351" s="32"/>
      <c r="T351" s="31">
        <v>1</v>
      </c>
      <c r="U351" s="32"/>
      <c r="V351" s="32"/>
      <c r="W351" s="32"/>
      <c r="X351" s="32"/>
      <c r="Y351" s="32"/>
      <c r="Z351" s="32"/>
      <c r="AA351" s="32"/>
      <c r="AB351" s="32"/>
      <c r="AC351" s="32"/>
      <c r="AD351" s="41"/>
      <c r="AF351" s="40"/>
    </row>
    <row r="352" spans="1:32">
      <c r="A352" s="42" t="s">
        <v>112</v>
      </c>
      <c r="B352" s="43" t="s">
        <v>1136</v>
      </c>
      <c r="C352" s="43"/>
      <c r="D352" s="44"/>
      <c r="E352" s="43"/>
      <c r="F352" s="44"/>
      <c r="G352" s="44"/>
      <c r="H352" s="43" t="s">
        <v>456</v>
      </c>
      <c r="I352" s="47"/>
      <c r="J352" s="48"/>
      <c r="K352" s="47"/>
      <c r="L352" s="47"/>
      <c r="M352" s="47"/>
      <c r="N352" s="47"/>
      <c r="O352" s="47"/>
      <c r="P352" s="47"/>
      <c r="Q352" s="47"/>
      <c r="R352" s="47"/>
      <c r="S352" s="47"/>
      <c r="T352" s="47">
        <v>1</v>
      </c>
      <c r="U352" s="47"/>
      <c r="V352" s="47"/>
      <c r="W352" s="47"/>
      <c r="X352" s="47"/>
      <c r="Y352" s="47"/>
      <c r="Z352" s="47"/>
      <c r="AA352" s="47"/>
      <c r="AB352" s="47"/>
      <c r="AC352" s="47"/>
      <c r="AD352" s="48"/>
      <c r="AF352" s="40"/>
    </row>
    <row r="353" spans="1:32">
      <c r="A353" s="42" t="s">
        <v>429</v>
      </c>
      <c r="B353" s="43" t="s">
        <v>1136</v>
      </c>
      <c r="C353" s="43"/>
      <c r="D353" s="44"/>
      <c r="E353" s="43"/>
      <c r="F353" s="44"/>
      <c r="G353" s="44"/>
      <c r="H353" s="43"/>
      <c r="I353" s="43"/>
      <c r="J353" s="45"/>
      <c r="K353" s="32"/>
      <c r="L353" s="32"/>
      <c r="M353" s="32"/>
      <c r="N353" s="32"/>
      <c r="O353" s="32"/>
      <c r="P353" s="32"/>
      <c r="Q353" s="32"/>
      <c r="R353" s="32"/>
      <c r="S353" s="32"/>
      <c r="T353" s="31">
        <v>1</v>
      </c>
      <c r="U353" s="32"/>
      <c r="V353" s="32"/>
      <c r="W353" s="32"/>
      <c r="X353" s="32"/>
      <c r="Y353" s="32"/>
      <c r="Z353" s="32"/>
      <c r="AA353" s="32"/>
      <c r="AB353" s="32"/>
      <c r="AC353" s="32"/>
      <c r="AD353" s="41"/>
      <c r="AF353" s="40"/>
    </row>
    <row r="354" spans="1:32">
      <c r="A354" s="42" t="s">
        <v>158</v>
      </c>
      <c r="B354" s="43" t="s">
        <v>1136</v>
      </c>
      <c r="C354" s="43"/>
      <c r="D354" s="44"/>
      <c r="E354" s="43"/>
      <c r="F354" s="44"/>
      <c r="G354" s="44"/>
      <c r="H354" s="43"/>
      <c r="I354" s="43"/>
      <c r="J354" s="45"/>
      <c r="K354" s="32"/>
      <c r="L354" s="32"/>
      <c r="M354" s="32"/>
      <c r="N354" s="32"/>
      <c r="O354" s="32"/>
      <c r="P354" s="32"/>
      <c r="Q354" s="32"/>
      <c r="R354" s="32"/>
      <c r="S354" s="32"/>
      <c r="T354" s="31">
        <v>1</v>
      </c>
      <c r="U354" s="32"/>
      <c r="V354" s="32"/>
      <c r="W354" s="32"/>
      <c r="X354" s="32"/>
      <c r="Y354" s="32"/>
      <c r="Z354" s="32"/>
      <c r="AA354" s="32"/>
      <c r="AB354" s="32"/>
      <c r="AC354" s="32"/>
      <c r="AD354" s="41"/>
      <c r="AF354" s="40"/>
    </row>
    <row r="355" spans="1:32">
      <c r="A355" s="42" t="s">
        <v>192</v>
      </c>
      <c r="B355" s="43" t="s">
        <v>1136</v>
      </c>
      <c r="C355" s="43"/>
      <c r="D355" s="44"/>
      <c r="E355" s="43"/>
      <c r="F355" s="44"/>
      <c r="G355" s="44"/>
      <c r="H355" s="43"/>
      <c r="I355" s="43"/>
      <c r="J355" s="45"/>
      <c r="K355" s="32"/>
      <c r="L355" s="32"/>
      <c r="M355" s="32"/>
      <c r="N355" s="32"/>
      <c r="O355" s="32"/>
      <c r="P355" s="32"/>
      <c r="Q355" s="32"/>
      <c r="R355" s="32"/>
      <c r="S355" s="32"/>
      <c r="T355" s="31">
        <v>1</v>
      </c>
      <c r="U355" s="32"/>
      <c r="V355" s="32"/>
      <c r="W355" s="32"/>
      <c r="X355" s="32"/>
      <c r="Y355" s="32"/>
      <c r="Z355" s="32"/>
      <c r="AA355" s="32"/>
      <c r="AB355" s="32"/>
      <c r="AC355" s="32"/>
      <c r="AD355" s="41"/>
      <c r="AF355" s="40"/>
    </row>
    <row r="356" spans="1:32">
      <c r="A356" s="42" t="s">
        <v>430</v>
      </c>
      <c r="B356" s="43" t="s">
        <v>1136</v>
      </c>
      <c r="C356" s="43"/>
      <c r="D356" s="44">
        <v>3</v>
      </c>
      <c r="E356" s="43" t="s">
        <v>435</v>
      </c>
      <c r="F356" s="44" t="s">
        <v>434</v>
      </c>
      <c r="G356" s="44"/>
      <c r="H356" s="43"/>
      <c r="I356" s="43">
        <v>3</v>
      </c>
      <c r="J356" s="45"/>
      <c r="K356" s="32"/>
      <c r="L356" s="32"/>
      <c r="M356" s="32"/>
      <c r="N356" s="32"/>
      <c r="O356" s="32"/>
      <c r="P356" s="32"/>
      <c r="Q356" s="32"/>
      <c r="R356" s="32"/>
      <c r="S356" s="32"/>
      <c r="T356" s="31">
        <v>1</v>
      </c>
      <c r="U356" s="32"/>
      <c r="V356" s="32"/>
      <c r="W356" s="32"/>
      <c r="X356" s="32"/>
      <c r="Y356" s="32"/>
      <c r="Z356" s="32"/>
      <c r="AA356" s="32"/>
      <c r="AB356" s="32"/>
      <c r="AC356" s="32"/>
      <c r="AD356" s="41"/>
      <c r="AF356" s="40"/>
    </row>
    <row r="357" spans="1:32">
      <c r="A357" s="42" t="s">
        <v>333</v>
      </c>
      <c r="B357" s="43" t="s">
        <v>1136</v>
      </c>
      <c r="C357" s="43"/>
      <c r="D357" s="44"/>
      <c r="E357" s="43"/>
      <c r="F357" s="44"/>
      <c r="G357" s="44"/>
      <c r="H357" s="43"/>
      <c r="I357" s="43"/>
      <c r="J357" s="45"/>
      <c r="K357" s="32"/>
      <c r="L357" s="32"/>
      <c r="M357" s="32"/>
      <c r="N357" s="32"/>
      <c r="O357" s="32"/>
      <c r="P357" s="32"/>
      <c r="Q357" s="32"/>
      <c r="R357" s="32"/>
      <c r="S357" s="32"/>
      <c r="T357" s="31">
        <v>1</v>
      </c>
      <c r="U357" s="32"/>
      <c r="V357" s="32"/>
      <c r="W357" s="32"/>
      <c r="X357" s="32"/>
      <c r="Y357" s="32"/>
      <c r="Z357" s="32"/>
      <c r="AA357" s="32"/>
      <c r="AB357" s="32"/>
      <c r="AC357" s="32"/>
      <c r="AD357" s="41"/>
      <c r="AF357" s="40"/>
    </row>
    <row r="358" spans="1:32">
      <c r="A358" s="42" t="s">
        <v>86</v>
      </c>
      <c r="B358" s="43" t="s">
        <v>1136</v>
      </c>
      <c r="C358" s="43"/>
      <c r="D358" s="44"/>
      <c r="E358" s="43"/>
      <c r="F358" s="44"/>
      <c r="G358" s="44"/>
      <c r="H358" s="43"/>
      <c r="I358" s="43"/>
      <c r="J358" s="45"/>
      <c r="K358" s="32"/>
      <c r="L358" s="32"/>
      <c r="M358" s="32"/>
      <c r="N358" s="32"/>
      <c r="O358" s="32"/>
      <c r="P358" s="32"/>
      <c r="Q358" s="32"/>
      <c r="R358" s="32"/>
      <c r="S358" s="32"/>
      <c r="T358" s="31">
        <v>1</v>
      </c>
      <c r="U358" s="32"/>
      <c r="V358" s="32"/>
      <c r="W358" s="32"/>
      <c r="X358" s="32"/>
      <c r="Y358" s="32"/>
      <c r="Z358" s="32"/>
      <c r="AA358" s="32"/>
      <c r="AB358" s="32"/>
      <c r="AC358" s="32"/>
      <c r="AD358" s="41"/>
      <c r="AF358" s="40"/>
    </row>
    <row r="359" spans="1:32">
      <c r="A359" s="42" t="s">
        <v>322</v>
      </c>
      <c r="B359" s="43" t="s">
        <v>1136</v>
      </c>
      <c r="C359" s="43"/>
      <c r="D359" s="44"/>
      <c r="E359" s="43"/>
      <c r="F359" s="44"/>
      <c r="G359" s="44"/>
      <c r="H359" s="43"/>
      <c r="I359" s="43"/>
      <c r="J359" s="45"/>
      <c r="K359" s="32"/>
      <c r="L359" s="32"/>
      <c r="M359" s="32"/>
      <c r="N359" s="32"/>
      <c r="O359" s="32"/>
      <c r="P359" s="32"/>
      <c r="Q359" s="32"/>
      <c r="R359" s="32"/>
      <c r="S359" s="32"/>
      <c r="T359" s="31">
        <v>1</v>
      </c>
      <c r="U359" s="32"/>
      <c r="V359" s="32"/>
      <c r="W359" s="32"/>
      <c r="X359" s="32"/>
      <c r="Y359" s="32"/>
      <c r="Z359" s="32"/>
      <c r="AA359" s="32"/>
      <c r="AB359" s="32"/>
      <c r="AC359" s="32"/>
      <c r="AD359" s="41"/>
      <c r="AF359" s="40"/>
    </row>
    <row r="360" spans="1:32">
      <c r="A360" s="42" t="s">
        <v>89</v>
      </c>
      <c r="B360" s="43" t="s">
        <v>1136</v>
      </c>
      <c r="C360" s="43"/>
      <c r="D360" s="44"/>
      <c r="E360" s="43"/>
      <c r="F360" s="44"/>
      <c r="G360" s="44"/>
      <c r="H360" s="43"/>
      <c r="I360" s="43"/>
      <c r="J360" s="45"/>
      <c r="K360" s="32"/>
      <c r="L360" s="32"/>
      <c r="M360" s="32"/>
      <c r="N360" s="32"/>
      <c r="O360" s="32"/>
      <c r="P360" s="32"/>
      <c r="Q360" s="32"/>
      <c r="R360" s="32"/>
      <c r="S360" s="32"/>
      <c r="T360" s="31">
        <v>1</v>
      </c>
      <c r="U360" s="32"/>
      <c r="V360" s="32"/>
      <c r="W360" s="32"/>
      <c r="X360" s="32"/>
      <c r="Y360" s="32"/>
      <c r="Z360" s="32"/>
      <c r="AA360" s="32"/>
      <c r="AB360" s="32"/>
      <c r="AC360" s="32"/>
      <c r="AD360" s="41"/>
      <c r="AF360" s="40"/>
    </row>
    <row r="361" spans="1:32">
      <c r="A361" s="42" t="s">
        <v>431</v>
      </c>
      <c r="B361" s="43" t="s">
        <v>1136</v>
      </c>
      <c r="C361" s="43"/>
      <c r="D361" s="44">
        <v>2</v>
      </c>
      <c r="E361" s="43" t="s">
        <v>436</v>
      </c>
      <c r="F361" s="44" t="s">
        <v>434</v>
      </c>
      <c r="G361" s="44"/>
      <c r="H361" s="43"/>
      <c r="I361" s="43">
        <v>2</v>
      </c>
      <c r="J361" s="45"/>
      <c r="K361" s="32"/>
      <c r="L361" s="32"/>
      <c r="M361" s="32"/>
      <c r="N361" s="32"/>
      <c r="O361" s="32"/>
      <c r="P361" s="32"/>
      <c r="Q361" s="32"/>
      <c r="R361" s="32"/>
      <c r="S361" s="32"/>
      <c r="T361" s="31">
        <v>1</v>
      </c>
      <c r="U361" s="32"/>
      <c r="V361" s="32"/>
      <c r="W361" s="32"/>
      <c r="X361" s="32"/>
      <c r="Y361" s="32"/>
      <c r="Z361" s="32"/>
      <c r="AA361" s="32"/>
      <c r="AB361" s="32"/>
      <c r="AC361" s="32"/>
      <c r="AD361" s="41"/>
      <c r="AF361" s="40"/>
    </row>
    <row r="362" spans="1:32">
      <c r="A362" s="42" t="s">
        <v>292</v>
      </c>
      <c r="B362" s="43" t="s">
        <v>1136</v>
      </c>
      <c r="C362" s="43"/>
      <c r="D362" s="44"/>
      <c r="E362" s="43"/>
      <c r="F362" s="44"/>
      <c r="G362" s="44"/>
      <c r="H362" s="43"/>
      <c r="I362" s="43"/>
      <c r="J362" s="45"/>
      <c r="K362" s="32"/>
      <c r="L362" s="32"/>
      <c r="M362" s="32"/>
      <c r="N362" s="32"/>
      <c r="O362" s="32"/>
      <c r="P362" s="32"/>
      <c r="Q362" s="32"/>
      <c r="R362" s="32"/>
      <c r="S362" s="32"/>
      <c r="T362" s="31">
        <v>1</v>
      </c>
      <c r="U362" s="32"/>
      <c r="V362" s="32"/>
      <c r="W362" s="32"/>
      <c r="X362" s="32"/>
      <c r="Y362" s="32"/>
      <c r="Z362" s="32"/>
      <c r="AA362" s="32"/>
      <c r="AB362" s="32"/>
      <c r="AC362" s="32"/>
      <c r="AD362" s="41"/>
      <c r="AF362" s="40"/>
    </row>
    <row r="363" spans="1:32">
      <c r="A363" s="42" t="s">
        <v>119</v>
      </c>
      <c r="B363" s="43" t="s">
        <v>1136</v>
      </c>
      <c r="C363" s="43"/>
      <c r="D363" s="44"/>
      <c r="E363" s="43"/>
      <c r="F363" s="44"/>
      <c r="G363" s="44"/>
      <c r="H363" s="43"/>
      <c r="I363" s="43"/>
      <c r="J363" s="45"/>
      <c r="K363" s="32"/>
      <c r="L363" s="32"/>
      <c r="M363" s="32"/>
      <c r="N363" s="32"/>
      <c r="O363" s="32"/>
      <c r="P363" s="32"/>
      <c r="Q363" s="32"/>
      <c r="R363" s="32"/>
      <c r="S363" s="32"/>
      <c r="T363" s="31">
        <v>1</v>
      </c>
      <c r="U363" s="32"/>
      <c r="V363" s="32"/>
      <c r="W363" s="32"/>
      <c r="X363" s="32"/>
      <c r="Y363" s="32"/>
      <c r="Z363" s="32"/>
      <c r="AA363" s="32"/>
      <c r="AB363" s="32"/>
      <c r="AC363" s="32"/>
      <c r="AD363" s="41"/>
      <c r="AF363" s="40"/>
    </row>
    <row r="364" spans="1:32">
      <c r="A364" s="42" t="s">
        <v>323</v>
      </c>
      <c r="B364" s="43" t="s">
        <v>1136</v>
      </c>
      <c r="C364" s="43"/>
      <c r="D364" s="44"/>
      <c r="E364" s="43"/>
      <c r="F364" s="44"/>
      <c r="G364" s="44"/>
      <c r="H364" s="43"/>
      <c r="I364" s="43"/>
      <c r="J364" s="45"/>
      <c r="K364" s="32"/>
      <c r="L364" s="32"/>
      <c r="M364" s="32"/>
      <c r="N364" s="32"/>
      <c r="O364" s="32"/>
      <c r="P364" s="32"/>
      <c r="Q364" s="32"/>
      <c r="R364" s="32"/>
      <c r="S364" s="32"/>
      <c r="T364" s="31">
        <v>1</v>
      </c>
      <c r="U364" s="32"/>
      <c r="V364" s="32"/>
      <c r="W364" s="32"/>
      <c r="X364" s="32"/>
      <c r="Y364" s="32"/>
      <c r="Z364" s="32"/>
      <c r="AA364" s="32"/>
      <c r="AB364" s="32"/>
      <c r="AC364" s="32"/>
      <c r="AD364" s="41"/>
      <c r="AF364" s="40"/>
    </row>
    <row r="365" spans="1:32">
      <c r="A365" s="42" t="s">
        <v>262</v>
      </c>
      <c r="B365" s="43" t="s">
        <v>1136</v>
      </c>
      <c r="C365" s="43"/>
      <c r="D365" s="44"/>
      <c r="E365" s="43"/>
      <c r="F365" s="44"/>
      <c r="G365" s="44"/>
      <c r="H365" s="43"/>
      <c r="I365" s="43"/>
      <c r="J365" s="45"/>
      <c r="K365" s="32"/>
      <c r="L365" s="32"/>
      <c r="M365" s="32"/>
      <c r="N365" s="32"/>
      <c r="O365" s="32"/>
      <c r="P365" s="32"/>
      <c r="Q365" s="32"/>
      <c r="R365" s="32"/>
      <c r="S365" s="32"/>
      <c r="T365" s="31">
        <v>1</v>
      </c>
      <c r="U365" s="32"/>
      <c r="V365" s="32"/>
      <c r="W365" s="32"/>
      <c r="X365" s="32"/>
      <c r="Y365" s="32"/>
      <c r="Z365" s="32"/>
      <c r="AA365" s="32"/>
      <c r="AB365" s="32"/>
      <c r="AC365" s="32"/>
      <c r="AD365" s="41"/>
      <c r="AF365" s="40"/>
    </row>
    <row r="366" spans="1:32">
      <c r="A366" s="42" t="s">
        <v>149</v>
      </c>
      <c r="B366" s="43" t="s">
        <v>1136</v>
      </c>
      <c r="C366" s="43"/>
      <c r="D366" s="44"/>
      <c r="E366" s="43"/>
      <c r="F366" s="44"/>
      <c r="G366" s="44"/>
      <c r="H366" s="43"/>
      <c r="I366" s="43"/>
      <c r="J366" s="45"/>
      <c r="K366" s="32"/>
      <c r="L366" s="32"/>
      <c r="M366" s="32"/>
      <c r="N366" s="32"/>
      <c r="O366" s="32"/>
      <c r="P366" s="32"/>
      <c r="Q366" s="32"/>
      <c r="R366" s="32"/>
      <c r="S366" s="32"/>
      <c r="T366" s="31">
        <v>1</v>
      </c>
      <c r="U366" s="32"/>
      <c r="V366" s="32"/>
      <c r="W366" s="32"/>
      <c r="X366" s="32"/>
      <c r="Y366" s="32"/>
      <c r="Z366" s="32"/>
      <c r="AA366" s="32"/>
      <c r="AB366" s="32"/>
      <c r="AC366" s="32"/>
      <c r="AD366" s="41"/>
      <c r="AF366" s="40"/>
    </row>
    <row r="367" spans="1:32">
      <c r="A367" s="42" t="s">
        <v>160</v>
      </c>
      <c r="B367" s="43" t="s">
        <v>1136</v>
      </c>
      <c r="C367" s="43"/>
      <c r="D367" s="44"/>
      <c r="E367" s="43"/>
      <c r="F367" s="44"/>
      <c r="G367" s="44"/>
      <c r="H367" s="43"/>
      <c r="I367" s="43"/>
      <c r="J367" s="45"/>
      <c r="K367" s="32"/>
      <c r="L367" s="32"/>
      <c r="M367" s="32"/>
      <c r="N367" s="32"/>
      <c r="O367" s="32"/>
      <c r="P367" s="32"/>
      <c r="Q367" s="32"/>
      <c r="R367" s="32"/>
      <c r="S367" s="32"/>
      <c r="T367" s="31">
        <v>1</v>
      </c>
      <c r="U367" s="32"/>
      <c r="V367" s="32"/>
      <c r="W367" s="32"/>
      <c r="X367" s="32"/>
      <c r="Y367" s="32"/>
      <c r="Z367" s="32"/>
      <c r="AA367" s="32"/>
      <c r="AB367" s="32"/>
      <c r="AC367" s="32"/>
      <c r="AD367" s="41"/>
      <c r="AF367" s="40"/>
    </row>
    <row r="368" spans="1:32">
      <c r="A368" s="42" t="s">
        <v>275</v>
      </c>
      <c r="B368" s="43" t="s">
        <v>1136</v>
      </c>
      <c r="C368" s="43"/>
      <c r="D368" s="44"/>
      <c r="E368" s="43"/>
      <c r="F368" s="44"/>
      <c r="G368" s="44"/>
      <c r="H368" s="43"/>
      <c r="I368" s="43"/>
      <c r="J368" s="45"/>
      <c r="K368" s="32"/>
      <c r="L368" s="32"/>
      <c r="M368" s="32"/>
      <c r="N368" s="32"/>
      <c r="O368" s="32"/>
      <c r="P368" s="32"/>
      <c r="Q368" s="32"/>
      <c r="R368" s="32"/>
      <c r="S368" s="32"/>
      <c r="T368" s="31">
        <v>1</v>
      </c>
      <c r="U368" s="32"/>
      <c r="V368" s="32"/>
      <c r="W368" s="32"/>
      <c r="X368" s="32"/>
      <c r="Y368" s="32"/>
      <c r="Z368" s="32"/>
      <c r="AA368" s="32"/>
      <c r="AB368" s="32"/>
      <c r="AC368" s="32"/>
      <c r="AD368" s="41"/>
      <c r="AF368" s="40"/>
    </row>
    <row r="369" spans="1:32">
      <c r="A369" s="42" t="s">
        <v>282</v>
      </c>
      <c r="B369" s="43" t="s">
        <v>1136</v>
      </c>
      <c r="C369" s="43"/>
      <c r="D369" s="44"/>
      <c r="E369" s="43"/>
      <c r="F369" s="44"/>
      <c r="G369" s="44"/>
      <c r="H369" s="43"/>
      <c r="I369" s="43"/>
      <c r="J369" s="45"/>
      <c r="K369" s="32"/>
      <c r="L369" s="32"/>
      <c r="M369" s="32"/>
      <c r="N369" s="32"/>
      <c r="O369" s="32"/>
      <c r="P369" s="32"/>
      <c r="Q369" s="32"/>
      <c r="R369" s="32"/>
      <c r="S369" s="32"/>
      <c r="T369" s="31">
        <v>1</v>
      </c>
      <c r="U369" s="32"/>
      <c r="V369" s="32"/>
      <c r="W369" s="32"/>
      <c r="X369" s="32"/>
      <c r="Y369" s="32"/>
      <c r="Z369" s="32"/>
      <c r="AA369" s="32"/>
      <c r="AB369" s="32"/>
      <c r="AC369" s="32"/>
      <c r="AD369" s="41"/>
      <c r="AF369" s="40"/>
    </row>
    <row r="370" spans="1:32">
      <c r="A370" s="42" t="s">
        <v>274</v>
      </c>
      <c r="B370" s="43" t="s">
        <v>1136</v>
      </c>
      <c r="C370" s="43"/>
      <c r="D370" s="44"/>
      <c r="E370" s="43"/>
      <c r="F370" s="44"/>
      <c r="G370" s="44"/>
      <c r="H370" s="43"/>
      <c r="I370" s="43"/>
      <c r="J370" s="45"/>
      <c r="K370" s="32"/>
      <c r="L370" s="32"/>
      <c r="M370" s="32"/>
      <c r="N370" s="32"/>
      <c r="O370" s="32"/>
      <c r="P370" s="32"/>
      <c r="Q370" s="32"/>
      <c r="R370" s="32"/>
      <c r="S370" s="32"/>
      <c r="T370" s="31">
        <v>1</v>
      </c>
      <c r="U370" s="32"/>
      <c r="V370" s="32"/>
      <c r="W370" s="32"/>
      <c r="X370" s="32"/>
      <c r="Y370" s="32"/>
      <c r="Z370" s="32"/>
      <c r="AA370" s="32"/>
      <c r="AB370" s="32"/>
      <c r="AC370" s="32"/>
      <c r="AD370" s="41"/>
      <c r="AF370" s="40"/>
    </row>
    <row r="371" spans="1:32">
      <c r="A371" s="42" t="s">
        <v>216</v>
      </c>
      <c r="B371" s="43" t="s">
        <v>1136</v>
      </c>
      <c r="C371" s="43"/>
      <c r="D371" s="44"/>
      <c r="E371" s="43"/>
      <c r="F371" s="44"/>
      <c r="G371" s="44"/>
      <c r="H371" s="43"/>
      <c r="I371" s="43"/>
      <c r="J371" s="45"/>
      <c r="K371" s="32"/>
      <c r="L371" s="32"/>
      <c r="M371" s="32"/>
      <c r="N371" s="32"/>
      <c r="O371" s="32"/>
      <c r="P371" s="32"/>
      <c r="Q371" s="32"/>
      <c r="R371" s="32"/>
      <c r="S371" s="32"/>
      <c r="T371" s="31">
        <v>1</v>
      </c>
      <c r="U371" s="32"/>
      <c r="V371" s="32"/>
      <c r="W371" s="32"/>
      <c r="X371" s="32"/>
      <c r="Y371" s="32"/>
      <c r="Z371" s="32"/>
      <c r="AA371" s="32"/>
      <c r="AB371" s="32"/>
      <c r="AC371" s="32"/>
      <c r="AD371" s="41"/>
      <c r="AF371" s="40"/>
    </row>
    <row r="372" spans="1:32">
      <c r="A372" s="42" t="s">
        <v>285</v>
      </c>
      <c r="B372" s="43" t="s">
        <v>1136</v>
      </c>
      <c r="C372" s="43"/>
      <c r="D372" s="44"/>
      <c r="E372" s="43"/>
      <c r="F372" s="44"/>
      <c r="G372" s="44"/>
      <c r="H372" s="43"/>
      <c r="I372" s="43"/>
      <c r="J372" s="45"/>
      <c r="K372" s="32"/>
      <c r="L372" s="32"/>
      <c r="M372" s="32"/>
      <c r="N372" s="32"/>
      <c r="O372" s="32"/>
      <c r="P372" s="32"/>
      <c r="Q372" s="32"/>
      <c r="R372" s="32"/>
      <c r="S372" s="32"/>
      <c r="T372" s="31">
        <v>1</v>
      </c>
      <c r="U372" s="32"/>
      <c r="V372" s="32"/>
      <c r="W372" s="32"/>
      <c r="X372" s="32"/>
      <c r="Y372" s="32"/>
      <c r="Z372" s="32"/>
      <c r="AA372" s="32"/>
      <c r="AB372" s="32"/>
      <c r="AC372" s="32"/>
      <c r="AD372" s="41"/>
      <c r="AF372" s="40"/>
    </row>
    <row r="373" spans="1:32">
      <c r="A373" s="42" t="s">
        <v>271</v>
      </c>
      <c r="B373" s="43" t="s">
        <v>1136</v>
      </c>
      <c r="C373" s="43"/>
      <c r="D373" s="44"/>
      <c r="E373" s="43"/>
      <c r="F373" s="44"/>
      <c r="G373" s="44"/>
      <c r="H373" s="43"/>
      <c r="I373" s="43"/>
      <c r="J373" s="45"/>
      <c r="K373" s="32"/>
      <c r="L373" s="32"/>
      <c r="M373" s="32"/>
      <c r="N373" s="32"/>
      <c r="O373" s="32"/>
      <c r="P373" s="32"/>
      <c r="Q373" s="32"/>
      <c r="R373" s="32"/>
      <c r="S373" s="32"/>
      <c r="T373" s="31">
        <v>1</v>
      </c>
      <c r="U373" s="32"/>
      <c r="V373" s="32"/>
      <c r="W373" s="32"/>
      <c r="X373" s="32"/>
      <c r="Y373" s="32"/>
      <c r="Z373" s="32"/>
      <c r="AA373" s="32"/>
      <c r="AB373" s="32"/>
      <c r="AC373" s="32"/>
      <c r="AD373" s="41"/>
      <c r="AF373" s="40"/>
    </row>
    <row r="374" spans="1:32">
      <c r="A374" s="42" t="s">
        <v>87</v>
      </c>
      <c r="B374" s="43" t="s">
        <v>1136</v>
      </c>
      <c r="C374" s="43"/>
      <c r="D374" s="44"/>
      <c r="E374" s="43"/>
      <c r="F374" s="44"/>
      <c r="G374" s="44"/>
      <c r="H374" s="43"/>
      <c r="I374" s="43"/>
      <c r="J374" s="45"/>
      <c r="K374" s="32"/>
      <c r="L374" s="32"/>
      <c r="M374" s="32"/>
      <c r="N374" s="32"/>
      <c r="O374" s="32"/>
      <c r="P374" s="32"/>
      <c r="Q374" s="32"/>
      <c r="R374" s="32"/>
      <c r="S374" s="32"/>
      <c r="T374" s="31">
        <v>1</v>
      </c>
      <c r="U374" s="32"/>
      <c r="V374" s="32"/>
      <c r="W374" s="32"/>
      <c r="X374" s="32"/>
      <c r="Y374" s="32"/>
      <c r="Z374" s="32"/>
      <c r="AA374" s="32"/>
      <c r="AB374" s="32"/>
      <c r="AC374" s="32"/>
      <c r="AD374" s="41"/>
      <c r="AF374" s="40"/>
    </row>
    <row r="375" spans="1:32">
      <c r="A375" s="42" t="s">
        <v>197</v>
      </c>
      <c r="B375" s="43" t="s">
        <v>1136</v>
      </c>
      <c r="C375" s="43"/>
      <c r="D375" s="44"/>
      <c r="E375" s="43"/>
      <c r="F375" s="44"/>
      <c r="G375" s="44"/>
      <c r="H375" s="43"/>
      <c r="I375" s="43"/>
      <c r="J375" s="45"/>
      <c r="K375" s="32"/>
      <c r="L375" s="32"/>
      <c r="M375" s="32"/>
      <c r="N375" s="32"/>
      <c r="O375" s="32"/>
      <c r="P375" s="32"/>
      <c r="Q375" s="32"/>
      <c r="R375" s="32"/>
      <c r="S375" s="32"/>
      <c r="T375" s="31">
        <v>1</v>
      </c>
      <c r="U375" s="32"/>
      <c r="V375" s="32"/>
      <c r="W375" s="32"/>
      <c r="X375" s="32"/>
      <c r="Y375" s="32"/>
      <c r="Z375" s="32"/>
      <c r="AA375" s="32"/>
      <c r="AB375" s="32"/>
      <c r="AC375" s="32"/>
      <c r="AD375" s="41"/>
      <c r="AF375" s="40"/>
    </row>
    <row r="376" spans="1:32">
      <c r="A376" s="42" t="s">
        <v>222</v>
      </c>
      <c r="B376" s="43" t="s">
        <v>1136</v>
      </c>
      <c r="C376" s="43"/>
      <c r="D376" s="44"/>
      <c r="E376" s="43"/>
      <c r="F376" s="44"/>
      <c r="G376" s="44"/>
      <c r="H376" s="43"/>
      <c r="I376" s="43"/>
      <c r="J376" s="45"/>
      <c r="K376" s="32"/>
      <c r="L376" s="32"/>
      <c r="M376" s="32"/>
      <c r="N376" s="32"/>
      <c r="O376" s="32"/>
      <c r="P376" s="32"/>
      <c r="Q376" s="32"/>
      <c r="R376" s="32"/>
      <c r="S376" s="32"/>
      <c r="T376" s="31">
        <v>1</v>
      </c>
      <c r="U376" s="32"/>
      <c r="V376" s="32"/>
      <c r="W376" s="32"/>
      <c r="X376" s="32"/>
      <c r="Y376" s="32"/>
      <c r="Z376" s="32"/>
      <c r="AA376" s="32"/>
      <c r="AB376" s="32"/>
      <c r="AC376" s="32"/>
      <c r="AD376" s="41"/>
      <c r="AF376" s="40"/>
    </row>
    <row r="377" spans="1:32">
      <c r="A377" s="42" t="s">
        <v>295</v>
      </c>
      <c r="B377" s="43" t="s">
        <v>1136</v>
      </c>
      <c r="C377" s="43"/>
      <c r="D377" s="44"/>
      <c r="E377" s="43"/>
      <c r="F377" s="44"/>
      <c r="G377" s="44"/>
      <c r="H377" s="43"/>
      <c r="I377" s="43"/>
      <c r="J377" s="45"/>
      <c r="K377" s="32"/>
      <c r="L377" s="32"/>
      <c r="M377" s="32"/>
      <c r="N377" s="32"/>
      <c r="O377" s="32"/>
      <c r="P377" s="32"/>
      <c r="Q377" s="32"/>
      <c r="R377" s="32"/>
      <c r="S377" s="32"/>
      <c r="T377" s="31">
        <v>1</v>
      </c>
      <c r="U377" s="32"/>
      <c r="V377" s="32"/>
      <c r="W377" s="32"/>
      <c r="X377" s="32"/>
      <c r="Y377" s="32"/>
      <c r="Z377" s="32"/>
      <c r="AA377" s="32"/>
      <c r="AB377" s="32"/>
      <c r="AC377" s="32"/>
      <c r="AD377" s="41"/>
      <c r="AF377" s="40"/>
    </row>
    <row r="378" spans="1:32">
      <c r="A378" s="42" t="s">
        <v>221</v>
      </c>
      <c r="B378" s="43" t="s">
        <v>1136</v>
      </c>
      <c r="C378" s="43"/>
      <c r="D378" s="44"/>
      <c r="E378" s="43"/>
      <c r="F378" s="44"/>
      <c r="G378" s="44"/>
      <c r="H378" s="43"/>
      <c r="I378" s="43"/>
      <c r="J378" s="45"/>
      <c r="K378" s="32"/>
      <c r="L378" s="32"/>
      <c r="M378" s="32"/>
      <c r="N378" s="32"/>
      <c r="O378" s="32"/>
      <c r="P378" s="32"/>
      <c r="Q378" s="32"/>
      <c r="R378" s="32"/>
      <c r="S378" s="32"/>
      <c r="T378" s="31">
        <v>1</v>
      </c>
      <c r="U378" s="32"/>
      <c r="V378" s="32"/>
      <c r="W378" s="32"/>
      <c r="X378" s="32"/>
      <c r="Y378" s="32"/>
      <c r="Z378" s="32"/>
      <c r="AA378" s="32"/>
      <c r="AB378" s="32"/>
      <c r="AC378" s="32"/>
      <c r="AD378" s="41"/>
      <c r="AF378" s="40"/>
    </row>
    <row r="379" spans="1:32">
      <c r="A379" s="42" t="s">
        <v>351</v>
      </c>
      <c r="B379" s="43" t="s">
        <v>1136</v>
      </c>
      <c r="C379" s="43"/>
      <c r="D379" s="44"/>
      <c r="E379" s="43"/>
      <c r="F379" s="44"/>
      <c r="G379" s="44"/>
      <c r="H379" s="43"/>
      <c r="I379" s="43"/>
      <c r="J379" s="45"/>
      <c r="K379" s="32"/>
      <c r="L379" s="32"/>
      <c r="M379" s="32"/>
      <c r="N379" s="32"/>
      <c r="O379" s="32"/>
      <c r="P379" s="32"/>
      <c r="Q379" s="32"/>
      <c r="R379" s="32"/>
      <c r="S379" s="32"/>
      <c r="T379" s="31">
        <v>1</v>
      </c>
      <c r="U379" s="32"/>
      <c r="V379" s="32"/>
      <c r="W379" s="32"/>
      <c r="X379" s="32"/>
      <c r="Y379" s="32"/>
      <c r="Z379" s="32"/>
      <c r="AA379" s="32"/>
      <c r="AB379" s="32"/>
      <c r="AC379" s="32"/>
      <c r="AD379" s="41"/>
      <c r="AF379" s="40"/>
    </row>
    <row r="380" spans="1:32">
      <c r="A380" s="42" t="s">
        <v>294</v>
      </c>
      <c r="B380" s="43" t="s">
        <v>1136</v>
      </c>
      <c r="C380" s="43"/>
      <c r="D380" s="44"/>
      <c r="E380" s="43"/>
      <c r="F380" s="44"/>
      <c r="G380" s="44"/>
      <c r="H380" s="43"/>
      <c r="I380" s="43"/>
      <c r="J380" s="45"/>
      <c r="K380" s="32"/>
      <c r="L380" s="32"/>
      <c r="M380" s="32"/>
      <c r="N380" s="32"/>
      <c r="O380" s="32"/>
      <c r="P380" s="32"/>
      <c r="Q380" s="32"/>
      <c r="R380" s="32"/>
      <c r="S380" s="32"/>
      <c r="T380" s="31">
        <v>1</v>
      </c>
      <c r="U380" s="32"/>
      <c r="V380" s="32"/>
      <c r="W380" s="32"/>
      <c r="X380" s="32"/>
      <c r="Y380" s="32"/>
      <c r="Z380" s="32"/>
      <c r="AA380" s="32"/>
      <c r="AB380" s="32"/>
      <c r="AC380" s="32"/>
      <c r="AD380" s="41"/>
      <c r="AF380" s="40"/>
    </row>
    <row r="381" spans="1:32">
      <c r="A381" s="42" t="s">
        <v>344</v>
      </c>
      <c r="B381" s="43" t="s">
        <v>1136</v>
      </c>
      <c r="C381" s="43"/>
      <c r="D381" s="44"/>
      <c r="E381" s="43"/>
      <c r="F381" s="44"/>
      <c r="G381" s="44"/>
      <c r="H381" s="43"/>
      <c r="I381" s="43"/>
      <c r="J381" s="45"/>
      <c r="K381" s="32"/>
      <c r="L381" s="32"/>
      <c r="M381" s="32"/>
      <c r="N381" s="32"/>
      <c r="O381" s="32"/>
      <c r="P381" s="32"/>
      <c r="Q381" s="32"/>
      <c r="R381" s="32"/>
      <c r="S381" s="32"/>
      <c r="T381" s="31">
        <v>1</v>
      </c>
      <c r="U381" s="32"/>
      <c r="V381" s="32"/>
      <c r="W381" s="32"/>
      <c r="X381" s="32"/>
      <c r="Y381" s="32"/>
      <c r="Z381" s="32"/>
      <c r="AA381" s="32"/>
      <c r="AB381" s="32"/>
      <c r="AC381" s="32"/>
      <c r="AD381" s="41"/>
      <c r="AF381" s="40"/>
    </row>
    <row r="382" spans="1:32">
      <c r="A382" s="42" t="s">
        <v>276</v>
      </c>
      <c r="B382" s="43" t="s">
        <v>1136</v>
      </c>
      <c r="C382" s="43"/>
      <c r="D382" s="44"/>
      <c r="E382" s="43"/>
      <c r="F382" s="44"/>
      <c r="G382" s="44"/>
      <c r="H382" s="43" t="s">
        <v>456</v>
      </c>
      <c r="I382" s="47"/>
      <c r="J382" s="48"/>
      <c r="K382" s="47"/>
      <c r="L382" s="47"/>
      <c r="M382" s="47"/>
      <c r="N382" s="47"/>
      <c r="O382" s="47"/>
      <c r="P382" s="47"/>
      <c r="Q382" s="47"/>
      <c r="R382" s="47"/>
      <c r="S382" s="47"/>
      <c r="T382" s="47">
        <v>1</v>
      </c>
      <c r="U382" s="47"/>
      <c r="V382" s="47"/>
      <c r="W382" s="47"/>
      <c r="X382" s="47"/>
      <c r="Y382" s="47"/>
      <c r="Z382" s="47"/>
      <c r="AA382" s="47"/>
      <c r="AB382" s="47"/>
      <c r="AC382" s="47"/>
      <c r="AD382" s="48"/>
      <c r="AF382" s="40"/>
    </row>
    <row r="383" spans="1:32">
      <c r="A383" s="42" t="s">
        <v>352</v>
      </c>
      <c r="B383" s="43" t="s">
        <v>1136</v>
      </c>
      <c r="C383" s="43"/>
      <c r="D383" s="44"/>
      <c r="E383" s="43"/>
      <c r="F383" s="44"/>
      <c r="G383" s="44"/>
      <c r="H383" s="43"/>
      <c r="I383" s="43"/>
      <c r="J383" s="45"/>
      <c r="K383" s="32"/>
      <c r="L383" s="32"/>
      <c r="M383" s="32"/>
      <c r="N383" s="32"/>
      <c r="O383" s="32"/>
      <c r="P383" s="32"/>
      <c r="Q383" s="32"/>
      <c r="R383" s="32"/>
      <c r="S383" s="32"/>
      <c r="T383" s="31">
        <v>1</v>
      </c>
      <c r="U383" s="32"/>
      <c r="V383" s="32"/>
      <c r="W383" s="32"/>
      <c r="X383" s="32"/>
      <c r="Y383" s="32"/>
      <c r="Z383" s="32"/>
      <c r="AA383" s="32"/>
      <c r="AB383" s="32"/>
      <c r="AC383" s="32"/>
      <c r="AD383" s="41"/>
      <c r="AF383" s="40"/>
    </row>
    <row r="384" spans="1:32">
      <c r="A384" s="42" t="s">
        <v>286</v>
      </c>
      <c r="B384" s="43" t="s">
        <v>1136</v>
      </c>
      <c r="C384" s="43"/>
      <c r="D384" s="44"/>
      <c r="E384" s="43"/>
      <c r="F384" s="44"/>
      <c r="G384" s="44"/>
      <c r="H384" s="43"/>
      <c r="I384" s="43"/>
      <c r="J384" s="45"/>
      <c r="K384" s="32"/>
      <c r="L384" s="32"/>
      <c r="M384" s="32"/>
      <c r="N384" s="32"/>
      <c r="O384" s="32"/>
      <c r="P384" s="32"/>
      <c r="Q384" s="32"/>
      <c r="R384" s="32"/>
      <c r="S384" s="32"/>
      <c r="T384" s="31">
        <v>1</v>
      </c>
      <c r="U384" s="32"/>
      <c r="V384" s="32"/>
      <c r="W384" s="32"/>
      <c r="X384" s="32"/>
      <c r="Y384" s="32"/>
      <c r="Z384" s="32"/>
      <c r="AA384" s="32"/>
      <c r="AB384" s="32"/>
      <c r="AC384" s="32"/>
      <c r="AD384" s="41"/>
      <c r="AF384" s="40"/>
    </row>
    <row r="385" spans="1:32">
      <c r="A385" s="42" t="s">
        <v>49</v>
      </c>
      <c r="B385" s="43" t="s">
        <v>1136</v>
      </c>
      <c r="C385" s="43"/>
      <c r="D385" s="44"/>
      <c r="E385" s="43"/>
      <c r="F385" s="44"/>
      <c r="G385" s="44"/>
      <c r="H385" s="43"/>
      <c r="I385" s="43"/>
      <c r="J385" s="45"/>
      <c r="K385" s="32"/>
      <c r="L385" s="32"/>
      <c r="M385" s="32"/>
      <c r="N385" s="32"/>
      <c r="O385" s="32"/>
      <c r="P385" s="32"/>
      <c r="Q385" s="32"/>
      <c r="R385" s="32"/>
      <c r="S385" s="32"/>
      <c r="T385" s="31">
        <v>1</v>
      </c>
      <c r="U385" s="32"/>
      <c r="V385" s="32"/>
      <c r="W385" s="32"/>
      <c r="X385" s="32"/>
      <c r="Y385" s="32"/>
      <c r="Z385" s="32"/>
      <c r="AA385" s="32"/>
      <c r="AB385" s="32"/>
      <c r="AC385" s="32"/>
      <c r="AD385" s="41"/>
      <c r="AF385" s="40"/>
    </row>
    <row r="386" spans="1:32">
      <c r="A386" s="42" t="s">
        <v>350</v>
      </c>
      <c r="B386" s="43" t="s">
        <v>1136</v>
      </c>
      <c r="C386" s="43"/>
      <c r="D386" s="44"/>
      <c r="E386" s="43"/>
      <c r="F386" s="44"/>
      <c r="G386" s="44"/>
      <c r="H386" s="43"/>
      <c r="I386" s="43"/>
      <c r="J386" s="45"/>
      <c r="K386" s="32"/>
      <c r="L386" s="32"/>
      <c r="M386" s="32"/>
      <c r="N386" s="32"/>
      <c r="O386" s="32"/>
      <c r="P386" s="32"/>
      <c r="Q386" s="32"/>
      <c r="R386" s="32"/>
      <c r="S386" s="32"/>
      <c r="T386" s="31">
        <v>1</v>
      </c>
      <c r="U386" s="32"/>
      <c r="V386" s="32"/>
      <c r="W386" s="32"/>
      <c r="X386" s="32"/>
      <c r="Y386" s="32"/>
      <c r="Z386" s="32"/>
      <c r="AA386" s="32"/>
      <c r="AB386" s="32"/>
      <c r="AC386" s="32"/>
      <c r="AD386" s="41"/>
      <c r="AF386" s="40"/>
    </row>
    <row r="387" spans="1:32">
      <c r="A387" s="42" t="s">
        <v>349</v>
      </c>
      <c r="B387" s="43" t="s">
        <v>1136</v>
      </c>
      <c r="C387" s="43"/>
      <c r="D387" s="44"/>
      <c r="E387" s="43"/>
      <c r="F387" s="44"/>
      <c r="G387" s="44"/>
      <c r="H387" s="43"/>
      <c r="I387" s="43"/>
      <c r="J387" s="45"/>
      <c r="K387" s="32"/>
      <c r="L387" s="32"/>
      <c r="M387" s="32"/>
      <c r="N387" s="32"/>
      <c r="O387" s="32"/>
      <c r="P387" s="32"/>
      <c r="Q387" s="32"/>
      <c r="R387" s="32"/>
      <c r="S387" s="32"/>
      <c r="T387" s="31">
        <v>1</v>
      </c>
      <c r="U387" s="32"/>
      <c r="V387" s="32"/>
      <c r="W387" s="32"/>
      <c r="X387" s="32"/>
      <c r="Y387" s="32"/>
      <c r="Z387" s="32"/>
      <c r="AA387" s="32"/>
      <c r="AB387" s="32"/>
      <c r="AC387" s="32"/>
      <c r="AD387" s="41"/>
      <c r="AF387" s="40"/>
    </row>
    <row r="388" spans="1:32">
      <c r="A388" s="42" t="s">
        <v>432</v>
      </c>
      <c r="B388" s="43" t="s">
        <v>1136</v>
      </c>
      <c r="C388" s="43"/>
      <c r="D388" s="44">
        <v>1</v>
      </c>
      <c r="E388" s="43" t="s">
        <v>423</v>
      </c>
      <c r="F388" s="44">
        <v>2011</v>
      </c>
      <c r="G388" s="44"/>
      <c r="H388" s="43"/>
      <c r="I388" s="43">
        <v>1</v>
      </c>
      <c r="J388" s="45"/>
      <c r="K388" s="32"/>
      <c r="L388" s="32"/>
      <c r="M388" s="32"/>
      <c r="N388" s="32"/>
      <c r="O388" s="32"/>
      <c r="P388" s="32"/>
      <c r="Q388" s="32"/>
      <c r="R388" s="32"/>
      <c r="S388" s="32"/>
      <c r="T388" s="31">
        <v>1</v>
      </c>
      <c r="U388" s="32"/>
      <c r="V388" s="32"/>
      <c r="W388" s="32"/>
      <c r="X388" s="32"/>
      <c r="Y388" s="32"/>
      <c r="Z388" s="32"/>
      <c r="AA388" s="32"/>
      <c r="AB388" s="32"/>
      <c r="AC388" s="32"/>
      <c r="AD388" s="41"/>
      <c r="AF388" s="40"/>
    </row>
    <row r="389" spans="1:32">
      <c r="A389" s="42" t="s">
        <v>342</v>
      </c>
      <c r="B389" s="43" t="s">
        <v>1136</v>
      </c>
      <c r="C389" s="43"/>
      <c r="D389" s="44"/>
      <c r="E389" s="43"/>
      <c r="F389" s="44"/>
      <c r="G389" s="44"/>
      <c r="H389" s="43"/>
      <c r="I389" s="43"/>
      <c r="J389" s="45"/>
      <c r="K389" s="32"/>
      <c r="L389" s="32"/>
      <c r="M389" s="32"/>
      <c r="N389" s="32"/>
      <c r="O389" s="32"/>
      <c r="P389" s="32"/>
      <c r="Q389" s="32"/>
      <c r="R389" s="32"/>
      <c r="S389" s="32"/>
      <c r="T389" s="31">
        <v>1</v>
      </c>
      <c r="U389" s="32"/>
      <c r="V389" s="32"/>
      <c r="W389" s="32"/>
      <c r="X389" s="32"/>
      <c r="Y389" s="32"/>
      <c r="Z389" s="32"/>
      <c r="AA389" s="32"/>
      <c r="AB389" s="32"/>
      <c r="AC389" s="32"/>
      <c r="AD389" s="41"/>
      <c r="AF389" s="40"/>
    </row>
    <row r="390" spans="1:32">
      <c r="A390" s="42" t="s">
        <v>244</v>
      </c>
      <c r="B390" s="43" t="s">
        <v>1136</v>
      </c>
      <c r="C390" s="43"/>
      <c r="D390" s="44"/>
      <c r="E390" s="43"/>
      <c r="F390" s="44"/>
      <c r="G390" s="44"/>
      <c r="H390" s="43"/>
      <c r="I390" s="43"/>
      <c r="J390" s="45"/>
      <c r="K390" s="32"/>
      <c r="L390" s="32"/>
      <c r="M390" s="32"/>
      <c r="N390" s="32"/>
      <c r="O390" s="32"/>
      <c r="P390" s="32"/>
      <c r="Q390" s="32"/>
      <c r="R390" s="32"/>
      <c r="S390" s="32"/>
      <c r="T390" s="31">
        <v>1</v>
      </c>
      <c r="U390" s="32"/>
      <c r="V390" s="32"/>
      <c r="W390" s="32"/>
      <c r="X390" s="32"/>
      <c r="Y390" s="32"/>
      <c r="Z390" s="32"/>
      <c r="AA390" s="32"/>
      <c r="AB390" s="32"/>
      <c r="AC390" s="32"/>
      <c r="AD390" s="41"/>
      <c r="AF390" s="40"/>
    </row>
    <row r="391" spans="1:32">
      <c r="A391" s="42" t="s">
        <v>268</v>
      </c>
      <c r="B391" s="43" t="s">
        <v>1136</v>
      </c>
      <c r="C391" s="43"/>
      <c r="D391" s="44"/>
      <c r="E391" s="43"/>
      <c r="F391" s="44"/>
      <c r="G391" s="44"/>
      <c r="H391" s="43"/>
      <c r="I391" s="43"/>
      <c r="J391" s="45"/>
      <c r="K391" s="32"/>
      <c r="L391" s="32"/>
      <c r="M391" s="32"/>
      <c r="N391" s="32"/>
      <c r="O391" s="32"/>
      <c r="P391" s="32"/>
      <c r="Q391" s="32"/>
      <c r="R391" s="32"/>
      <c r="S391" s="32"/>
      <c r="T391" s="31">
        <v>1</v>
      </c>
      <c r="U391" s="32"/>
      <c r="V391" s="32"/>
      <c r="W391" s="32"/>
      <c r="X391" s="32"/>
      <c r="Y391" s="32"/>
      <c r="Z391" s="32"/>
      <c r="AA391" s="32"/>
      <c r="AB391" s="32"/>
      <c r="AC391" s="32"/>
      <c r="AD391" s="41"/>
      <c r="AF391" s="40"/>
    </row>
    <row r="392" spans="1:32">
      <c r="A392" s="42" t="s">
        <v>273</v>
      </c>
      <c r="B392" s="43" t="s">
        <v>1136</v>
      </c>
      <c r="C392" s="43"/>
      <c r="D392" s="44"/>
      <c r="E392" s="43"/>
      <c r="F392" s="44"/>
      <c r="G392" s="44"/>
      <c r="H392" s="43"/>
      <c r="I392" s="43"/>
      <c r="J392" s="45"/>
      <c r="K392" s="32"/>
      <c r="L392" s="32"/>
      <c r="M392" s="32"/>
      <c r="N392" s="32"/>
      <c r="O392" s="32"/>
      <c r="P392" s="32"/>
      <c r="Q392" s="32"/>
      <c r="R392" s="32"/>
      <c r="S392" s="32"/>
      <c r="T392" s="31">
        <v>1</v>
      </c>
      <c r="U392" s="32"/>
      <c r="V392" s="32"/>
      <c r="W392" s="32"/>
      <c r="X392" s="32"/>
      <c r="Y392" s="32"/>
      <c r="Z392" s="32"/>
      <c r="AA392" s="32"/>
      <c r="AB392" s="32"/>
      <c r="AC392" s="32"/>
      <c r="AD392" s="41"/>
      <c r="AF392" s="40"/>
    </row>
    <row r="393" spans="1:32">
      <c r="A393" s="42" t="s">
        <v>117</v>
      </c>
      <c r="B393" s="43" t="s">
        <v>1136</v>
      </c>
      <c r="C393" s="43"/>
      <c r="D393" s="44"/>
      <c r="E393" s="43"/>
      <c r="F393" s="44"/>
      <c r="G393" s="44"/>
      <c r="H393" s="43" t="s">
        <v>456</v>
      </c>
      <c r="I393" s="47"/>
      <c r="J393" s="48"/>
      <c r="K393" s="47"/>
      <c r="L393" s="47"/>
      <c r="M393" s="47"/>
      <c r="N393" s="47"/>
      <c r="O393" s="47"/>
      <c r="P393" s="47"/>
      <c r="Q393" s="47"/>
      <c r="R393" s="47"/>
      <c r="S393" s="47"/>
      <c r="T393" s="47">
        <v>1</v>
      </c>
      <c r="U393" s="47"/>
      <c r="V393" s="47"/>
      <c r="W393" s="47"/>
      <c r="X393" s="47"/>
      <c r="Y393" s="47"/>
      <c r="Z393" s="47"/>
      <c r="AA393" s="47"/>
      <c r="AB393" s="47"/>
      <c r="AC393" s="47"/>
      <c r="AD393" s="48"/>
      <c r="AF393" s="40"/>
    </row>
    <row r="394" spans="1:32">
      <c r="A394" s="42" t="s">
        <v>205</v>
      </c>
      <c r="B394" s="43" t="s">
        <v>1136</v>
      </c>
      <c r="C394" s="43"/>
      <c r="D394" s="44"/>
      <c r="E394" s="43"/>
      <c r="F394" s="44"/>
      <c r="G394" s="44"/>
      <c r="H394" s="43" t="s">
        <v>456</v>
      </c>
      <c r="I394" s="47"/>
      <c r="J394" s="48"/>
      <c r="K394" s="47"/>
      <c r="L394" s="47"/>
      <c r="M394" s="47"/>
      <c r="N394" s="47"/>
      <c r="O394" s="47"/>
      <c r="P394" s="47"/>
      <c r="Q394" s="47"/>
      <c r="R394" s="47"/>
      <c r="S394" s="47"/>
      <c r="T394" s="47">
        <v>1</v>
      </c>
      <c r="U394" s="47"/>
      <c r="V394" s="47"/>
      <c r="W394" s="47"/>
      <c r="X394" s="47"/>
      <c r="Y394" s="47"/>
      <c r="Z394" s="47"/>
      <c r="AA394" s="47"/>
      <c r="AB394" s="47"/>
      <c r="AC394" s="47"/>
      <c r="AD394" s="48"/>
      <c r="AF394" s="40"/>
    </row>
    <row r="395" spans="1:32">
      <c r="A395" s="42" t="s">
        <v>433</v>
      </c>
      <c r="B395" s="43" t="s">
        <v>1136</v>
      </c>
      <c r="C395" s="43"/>
      <c r="D395" s="44">
        <v>1</v>
      </c>
      <c r="E395" s="43" t="s">
        <v>423</v>
      </c>
      <c r="F395" s="44">
        <v>2013</v>
      </c>
      <c r="G395" s="44"/>
      <c r="H395" s="43" t="s">
        <v>457</v>
      </c>
      <c r="I395" s="51">
        <v>1</v>
      </c>
      <c r="J395" s="52"/>
      <c r="K395" s="51"/>
      <c r="L395" s="51"/>
      <c r="M395" s="51"/>
      <c r="N395" s="51"/>
      <c r="O395" s="51"/>
      <c r="P395" s="51"/>
      <c r="Q395" s="51"/>
      <c r="R395" s="51"/>
      <c r="S395" s="51"/>
      <c r="T395" s="53">
        <v>1</v>
      </c>
      <c r="U395" s="51"/>
      <c r="V395" s="51"/>
      <c r="W395" s="51"/>
      <c r="X395" s="51"/>
      <c r="Y395" s="51"/>
      <c r="Z395" s="51"/>
      <c r="AA395" s="51"/>
      <c r="AB395" s="51"/>
      <c r="AC395" s="51"/>
      <c r="AD395" s="52"/>
      <c r="AF395" s="40"/>
    </row>
    <row r="396" spans="1:32">
      <c r="A396" s="42" t="s">
        <v>224</v>
      </c>
      <c r="B396" s="43" t="s">
        <v>1136</v>
      </c>
      <c r="C396" s="43"/>
      <c r="D396" s="44"/>
      <c r="E396" s="43"/>
      <c r="F396" s="44"/>
      <c r="G396" s="44"/>
      <c r="H396" s="43"/>
      <c r="I396" s="43"/>
      <c r="J396" s="45"/>
      <c r="K396" s="32"/>
      <c r="L396" s="32"/>
      <c r="M396" s="32"/>
      <c r="N396" s="32"/>
      <c r="O396" s="32"/>
      <c r="P396" s="32"/>
      <c r="Q396" s="32"/>
      <c r="R396" s="32"/>
      <c r="S396" s="32"/>
      <c r="T396" s="31">
        <v>1</v>
      </c>
      <c r="U396" s="32"/>
      <c r="V396" s="32"/>
      <c r="W396" s="32"/>
      <c r="X396" s="32"/>
      <c r="Y396" s="32"/>
      <c r="Z396" s="32"/>
      <c r="AA396" s="32"/>
      <c r="AB396" s="32"/>
      <c r="AC396" s="32"/>
      <c r="AD396" s="41"/>
      <c r="AF396" s="40"/>
    </row>
    <row r="397" spans="1:32">
      <c r="A397" s="42" t="s">
        <v>223</v>
      </c>
      <c r="B397" s="43" t="s">
        <v>1136</v>
      </c>
      <c r="C397" s="43"/>
      <c r="D397" s="44"/>
      <c r="E397" s="43"/>
      <c r="F397" s="44"/>
      <c r="G397" s="44"/>
      <c r="H397" s="43"/>
      <c r="I397" s="43"/>
      <c r="J397" s="45"/>
      <c r="K397" s="32"/>
      <c r="L397" s="32"/>
      <c r="M397" s="32"/>
      <c r="N397" s="32"/>
      <c r="O397" s="32"/>
      <c r="P397" s="32"/>
      <c r="Q397" s="32"/>
      <c r="R397" s="32"/>
      <c r="S397" s="32"/>
      <c r="T397" s="31">
        <v>1</v>
      </c>
      <c r="U397" s="32"/>
      <c r="V397" s="32"/>
      <c r="W397" s="32"/>
      <c r="X397" s="32"/>
      <c r="Y397" s="32"/>
      <c r="Z397" s="32"/>
      <c r="AA397" s="32"/>
      <c r="AB397" s="32"/>
      <c r="AC397" s="32"/>
      <c r="AD397" s="41"/>
      <c r="AF397" s="40"/>
    </row>
    <row r="398" spans="1:32">
      <c r="A398" s="42" t="s">
        <v>186</v>
      </c>
      <c r="B398" s="43" t="s">
        <v>1136</v>
      </c>
      <c r="C398" s="43"/>
      <c r="D398" s="44"/>
      <c r="E398" s="43"/>
      <c r="F398" s="44"/>
      <c r="G398" s="44"/>
      <c r="H398" s="43"/>
      <c r="I398" s="43"/>
      <c r="J398" s="45"/>
      <c r="K398" s="32"/>
      <c r="L398" s="32"/>
      <c r="M398" s="32"/>
      <c r="N398" s="32"/>
      <c r="O398" s="32"/>
      <c r="P398" s="32"/>
      <c r="Q398" s="32"/>
      <c r="R398" s="32"/>
      <c r="S398" s="32"/>
      <c r="T398" s="31">
        <v>1</v>
      </c>
      <c r="U398" s="32"/>
      <c r="V398" s="32"/>
      <c r="W398" s="32"/>
      <c r="X398" s="32"/>
      <c r="Y398" s="32"/>
      <c r="Z398" s="32"/>
      <c r="AA398" s="32"/>
      <c r="AB398" s="32"/>
      <c r="AC398" s="32"/>
      <c r="AD398" s="41"/>
      <c r="AF398" s="40"/>
    </row>
    <row r="399" spans="1:32">
      <c r="A399" s="42" t="s">
        <v>179</v>
      </c>
      <c r="B399" s="43" t="s">
        <v>1136</v>
      </c>
      <c r="C399" s="43"/>
      <c r="D399" s="44"/>
      <c r="E399" s="43"/>
      <c r="F399" s="44"/>
      <c r="G399" s="44"/>
      <c r="H399" s="43"/>
      <c r="I399" s="43"/>
      <c r="J399" s="45"/>
      <c r="K399" s="32"/>
      <c r="L399" s="32"/>
      <c r="M399" s="32"/>
      <c r="N399" s="32"/>
      <c r="O399" s="32"/>
      <c r="P399" s="32"/>
      <c r="Q399" s="32"/>
      <c r="R399" s="32"/>
      <c r="S399" s="32"/>
      <c r="T399" s="31">
        <v>1</v>
      </c>
      <c r="U399" s="32"/>
      <c r="V399" s="32"/>
      <c r="W399" s="32"/>
      <c r="X399" s="32"/>
      <c r="Y399" s="32"/>
      <c r="Z399" s="32"/>
      <c r="AA399" s="32"/>
      <c r="AB399" s="32"/>
      <c r="AC399" s="32"/>
      <c r="AD399" s="41"/>
      <c r="AF399" s="40"/>
    </row>
    <row r="400" spans="1:32">
      <c r="A400" s="42" t="s">
        <v>260</v>
      </c>
      <c r="B400" s="43" t="s">
        <v>1136</v>
      </c>
      <c r="C400" s="43"/>
      <c r="D400" s="44"/>
      <c r="E400" s="43"/>
      <c r="F400" s="44"/>
      <c r="G400" s="44"/>
      <c r="H400" s="43"/>
      <c r="I400" s="43"/>
      <c r="J400" s="45"/>
      <c r="K400" s="32"/>
      <c r="L400" s="32"/>
      <c r="M400" s="32"/>
      <c r="N400" s="32"/>
      <c r="O400" s="32"/>
      <c r="P400" s="32"/>
      <c r="Q400" s="32"/>
      <c r="R400" s="32"/>
      <c r="S400" s="32"/>
      <c r="T400" s="31">
        <v>1</v>
      </c>
      <c r="U400" s="32"/>
      <c r="V400" s="32"/>
      <c r="W400" s="32"/>
      <c r="X400" s="32"/>
      <c r="Y400" s="32"/>
      <c r="Z400" s="32"/>
      <c r="AA400" s="32"/>
      <c r="AB400" s="32"/>
      <c r="AC400" s="32"/>
      <c r="AD400" s="41"/>
      <c r="AF400" s="40"/>
    </row>
    <row r="401" spans="1:32">
      <c r="A401" s="42" t="s">
        <v>73</v>
      </c>
      <c r="B401" s="43" t="s">
        <v>1136</v>
      </c>
      <c r="C401" s="43"/>
      <c r="D401" s="44"/>
      <c r="E401" s="43"/>
      <c r="F401" s="44"/>
      <c r="G401" s="44"/>
      <c r="H401" s="43" t="s">
        <v>456</v>
      </c>
      <c r="I401" s="47"/>
      <c r="J401" s="48"/>
      <c r="K401" s="47"/>
      <c r="L401" s="47"/>
      <c r="M401" s="47"/>
      <c r="N401" s="47"/>
      <c r="O401" s="47"/>
      <c r="P401" s="47"/>
      <c r="Q401" s="47"/>
      <c r="R401" s="47"/>
      <c r="S401" s="47"/>
      <c r="T401" s="47">
        <v>1</v>
      </c>
      <c r="U401" s="47"/>
      <c r="V401" s="47"/>
      <c r="W401" s="47"/>
      <c r="X401" s="47"/>
      <c r="Y401" s="47"/>
      <c r="Z401" s="47"/>
      <c r="AA401" s="47"/>
      <c r="AB401" s="47"/>
      <c r="AC401" s="47"/>
      <c r="AD401" s="48"/>
      <c r="AF401" s="40"/>
    </row>
    <row r="402" spans="1:32">
      <c r="A402" s="42" t="s">
        <v>287</v>
      </c>
      <c r="B402" s="43" t="s">
        <v>1136</v>
      </c>
      <c r="C402" s="43"/>
      <c r="D402" s="44"/>
      <c r="E402" s="43"/>
      <c r="F402" s="44"/>
      <c r="G402" s="44"/>
      <c r="H402" s="43"/>
      <c r="I402" s="43"/>
      <c r="J402" s="45"/>
      <c r="K402" s="32"/>
      <c r="L402" s="32"/>
      <c r="M402" s="32"/>
      <c r="N402" s="32"/>
      <c r="O402" s="32"/>
      <c r="P402" s="32"/>
      <c r="Q402" s="32"/>
      <c r="R402" s="32"/>
      <c r="S402" s="32"/>
      <c r="T402" s="31">
        <v>1</v>
      </c>
      <c r="U402" s="32"/>
      <c r="V402" s="32"/>
      <c r="W402" s="32"/>
      <c r="X402" s="32"/>
      <c r="Y402" s="32"/>
      <c r="Z402" s="32"/>
      <c r="AA402" s="32"/>
      <c r="AB402" s="32"/>
      <c r="AC402" s="32"/>
      <c r="AD402" s="41"/>
      <c r="AF402" s="40"/>
    </row>
    <row r="403" spans="1:32">
      <c r="A403" s="42" t="s">
        <v>231</v>
      </c>
      <c r="B403" s="43" t="s">
        <v>1136</v>
      </c>
      <c r="C403" s="43"/>
      <c r="D403" s="44"/>
      <c r="E403" s="43"/>
      <c r="F403" s="44"/>
      <c r="G403" s="44"/>
      <c r="H403" s="43"/>
      <c r="I403" s="43"/>
      <c r="J403" s="45"/>
      <c r="K403" s="32"/>
      <c r="L403" s="32"/>
      <c r="M403" s="32"/>
      <c r="N403" s="32"/>
      <c r="O403" s="32"/>
      <c r="P403" s="32"/>
      <c r="Q403" s="32"/>
      <c r="R403" s="32"/>
      <c r="S403" s="32"/>
      <c r="T403" s="31">
        <v>1</v>
      </c>
      <c r="U403" s="32"/>
      <c r="V403" s="32"/>
      <c r="W403" s="32"/>
      <c r="X403" s="32"/>
      <c r="Y403" s="32"/>
      <c r="Z403" s="32"/>
      <c r="AA403" s="32"/>
      <c r="AB403" s="32"/>
      <c r="AC403" s="32"/>
      <c r="AD403" s="41"/>
      <c r="AF403" s="40"/>
    </row>
    <row r="404" spans="1:32">
      <c r="A404" s="42" t="s">
        <v>230</v>
      </c>
      <c r="B404" s="43" t="s">
        <v>1136</v>
      </c>
      <c r="C404" s="43"/>
      <c r="D404" s="44"/>
      <c r="E404" s="43"/>
      <c r="F404" s="44"/>
      <c r="G404" s="44"/>
      <c r="H404" s="43"/>
      <c r="I404" s="43"/>
      <c r="J404" s="45"/>
      <c r="K404" s="32"/>
      <c r="L404" s="32"/>
      <c r="M404" s="32"/>
      <c r="N404" s="32"/>
      <c r="O404" s="32"/>
      <c r="P404" s="32"/>
      <c r="Q404" s="32"/>
      <c r="R404" s="32"/>
      <c r="S404" s="32"/>
      <c r="T404" s="31">
        <v>1</v>
      </c>
      <c r="U404" s="32"/>
      <c r="V404" s="32"/>
      <c r="W404" s="32"/>
      <c r="X404" s="32"/>
      <c r="Y404" s="32"/>
      <c r="Z404" s="32"/>
      <c r="AA404" s="32"/>
      <c r="AB404" s="32"/>
      <c r="AC404" s="32"/>
      <c r="AD404" s="41"/>
      <c r="AF404" s="40"/>
    </row>
    <row r="405" spans="1:32">
      <c r="A405" s="42" t="s">
        <v>345</v>
      </c>
      <c r="B405" s="43" t="s">
        <v>1136</v>
      </c>
      <c r="C405" s="43"/>
      <c r="D405" s="44"/>
      <c r="E405" s="43"/>
      <c r="F405" s="44"/>
      <c r="G405" s="44"/>
      <c r="H405" s="43"/>
      <c r="I405" s="43"/>
      <c r="J405" s="45"/>
      <c r="K405" s="32"/>
      <c r="L405" s="32"/>
      <c r="M405" s="32"/>
      <c r="N405" s="32"/>
      <c r="O405" s="32"/>
      <c r="P405" s="32"/>
      <c r="Q405" s="32"/>
      <c r="R405" s="32"/>
      <c r="S405" s="32"/>
      <c r="T405" s="31">
        <v>1</v>
      </c>
      <c r="U405" s="32"/>
      <c r="V405" s="32"/>
      <c r="W405" s="32"/>
      <c r="X405" s="32"/>
      <c r="Y405" s="32"/>
      <c r="Z405" s="32"/>
      <c r="AA405" s="32"/>
      <c r="AB405" s="32"/>
      <c r="AC405" s="32"/>
      <c r="AD405" s="41"/>
      <c r="AF405" s="40"/>
    </row>
    <row r="406" spans="1:32">
      <c r="A406" s="42" t="s">
        <v>170</v>
      </c>
      <c r="B406" s="43" t="s">
        <v>1136</v>
      </c>
      <c r="C406" s="43"/>
      <c r="D406" s="44"/>
      <c r="E406" s="43"/>
      <c r="F406" s="44"/>
      <c r="G406" s="44"/>
      <c r="H406" s="43"/>
      <c r="I406" s="43"/>
      <c r="J406" s="45"/>
      <c r="K406" s="32"/>
      <c r="L406" s="32"/>
      <c r="M406" s="32"/>
      <c r="N406" s="32"/>
      <c r="O406" s="32"/>
      <c r="P406" s="32"/>
      <c r="Q406" s="32"/>
      <c r="R406" s="32"/>
      <c r="S406" s="32"/>
      <c r="T406" s="31">
        <v>1</v>
      </c>
      <c r="U406" s="32"/>
      <c r="V406" s="32"/>
      <c r="W406" s="32"/>
      <c r="X406" s="32"/>
      <c r="Y406" s="32"/>
      <c r="Z406" s="32"/>
      <c r="AA406" s="32"/>
      <c r="AB406" s="32"/>
      <c r="AC406" s="32"/>
      <c r="AD406" s="41"/>
      <c r="AF406" s="40"/>
    </row>
    <row r="407" spans="1:32">
      <c r="A407" s="42" t="s">
        <v>337</v>
      </c>
      <c r="B407" s="43" t="s">
        <v>1136</v>
      </c>
      <c r="C407" s="43"/>
      <c r="D407" s="44"/>
      <c r="E407" s="43"/>
      <c r="F407" s="44"/>
      <c r="G407" s="44"/>
      <c r="H407" s="43"/>
      <c r="I407" s="43"/>
      <c r="J407" s="45"/>
      <c r="K407" s="32"/>
      <c r="L407" s="32"/>
      <c r="M407" s="32"/>
      <c r="N407" s="32"/>
      <c r="O407" s="32"/>
      <c r="P407" s="32"/>
      <c r="Q407" s="32"/>
      <c r="R407" s="32"/>
      <c r="S407" s="32"/>
      <c r="T407" s="31">
        <v>1</v>
      </c>
      <c r="U407" s="32"/>
      <c r="V407" s="32"/>
      <c r="W407" s="32"/>
      <c r="X407" s="32"/>
      <c r="Y407" s="32"/>
      <c r="Z407" s="32"/>
      <c r="AA407" s="32"/>
      <c r="AB407" s="32"/>
      <c r="AC407" s="32"/>
      <c r="AD407" s="41"/>
      <c r="AF407" s="40"/>
    </row>
    <row r="408" spans="1:32">
      <c r="A408" s="42" t="s">
        <v>311</v>
      </c>
      <c r="B408" s="43" t="s">
        <v>1136</v>
      </c>
      <c r="C408" s="43"/>
      <c r="D408" s="44"/>
      <c r="E408" s="43"/>
      <c r="F408" s="44"/>
      <c r="G408" s="44"/>
      <c r="H408" s="43"/>
      <c r="I408" s="43"/>
      <c r="J408" s="45"/>
      <c r="K408" s="32"/>
      <c r="L408" s="32"/>
      <c r="M408" s="32"/>
      <c r="N408" s="32"/>
      <c r="O408" s="32"/>
      <c r="P408" s="32"/>
      <c r="Q408" s="32"/>
      <c r="R408" s="32"/>
      <c r="S408" s="32"/>
      <c r="T408" s="31">
        <v>1</v>
      </c>
      <c r="U408" s="32"/>
      <c r="V408" s="32"/>
      <c r="W408" s="32"/>
      <c r="X408" s="32"/>
      <c r="Y408" s="32"/>
      <c r="Z408" s="32"/>
      <c r="AA408" s="32"/>
      <c r="AB408" s="32"/>
      <c r="AC408" s="32"/>
      <c r="AD408" s="41"/>
      <c r="AF408" s="40"/>
    </row>
    <row r="409" spans="1:32">
      <c r="A409" s="42" t="s">
        <v>278</v>
      </c>
      <c r="B409" s="43" t="s">
        <v>1136</v>
      </c>
      <c r="C409" s="43"/>
      <c r="D409" s="44"/>
      <c r="E409" s="43"/>
      <c r="F409" s="44"/>
      <c r="G409" s="44"/>
      <c r="H409" s="43"/>
      <c r="I409" s="43"/>
      <c r="J409" s="45"/>
      <c r="K409" s="32"/>
      <c r="L409" s="32"/>
      <c r="M409" s="32"/>
      <c r="N409" s="32"/>
      <c r="O409" s="32"/>
      <c r="P409" s="32"/>
      <c r="Q409" s="32"/>
      <c r="R409" s="32"/>
      <c r="S409" s="32"/>
      <c r="T409" s="31">
        <v>1</v>
      </c>
      <c r="U409" s="32"/>
      <c r="V409" s="32"/>
      <c r="W409" s="32"/>
      <c r="X409" s="32"/>
      <c r="Y409" s="32"/>
      <c r="Z409" s="32"/>
      <c r="AA409" s="32"/>
      <c r="AB409" s="32"/>
      <c r="AC409" s="32"/>
      <c r="AD409" s="41"/>
      <c r="AF409" s="40"/>
    </row>
    <row r="410" spans="1:32">
      <c r="A410" s="42" t="s">
        <v>258</v>
      </c>
      <c r="B410" s="43" t="s">
        <v>1136</v>
      </c>
      <c r="C410" s="43"/>
      <c r="D410" s="44"/>
      <c r="E410" s="43"/>
      <c r="F410" s="44"/>
      <c r="G410" s="44"/>
      <c r="H410" s="43"/>
      <c r="I410" s="43"/>
      <c r="J410" s="45"/>
      <c r="K410" s="32"/>
      <c r="L410" s="32"/>
      <c r="M410" s="32"/>
      <c r="N410" s="32"/>
      <c r="O410" s="32"/>
      <c r="P410" s="32"/>
      <c r="Q410" s="32"/>
      <c r="R410" s="32"/>
      <c r="S410" s="32"/>
      <c r="T410" s="31">
        <v>1</v>
      </c>
      <c r="U410" s="32"/>
      <c r="V410" s="32"/>
      <c r="W410" s="32"/>
      <c r="X410" s="32"/>
      <c r="Y410" s="32"/>
      <c r="Z410" s="32"/>
      <c r="AA410" s="32"/>
      <c r="AB410" s="32"/>
      <c r="AC410" s="32"/>
      <c r="AD410" s="41"/>
      <c r="AF410" s="40"/>
    </row>
    <row r="411" spans="1:32">
      <c r="A411" s="42" t="s">
        <v>241</v>
      </c>
      <c r="B411" s="43" t="s">
        <v>1136</v>
      </c>
      <c r="C411" s="43"/>
      <c r="D411" s="44"/>
      <c r="E411" s="43"/>
      <c r="F411" s="44"/>
      <c r="G411" s="44"/>
      <c r="H411" s="43"/>
      <c r="I411" s="43"/>
      <c r="J411" s="45"/>
      <c r="K411" s="32"/>
      <c r="L411" s="32"/>
      <c r="M411" s="32"/>
      <c r="N411" s="32"/>
      <c r="O411" s="32"/>
      <c r="P411" s="32"/>
      <c r="Q411" s="32"/>
      <c r="R411" s="32"/>
      <c r="S411" s="32"/>
      <c r="T411" s="31">
        <v>1</v>
      </c>
      <c r="U411" s="32"/>
      <c r="V411" s="32"/>
      <c r="W411" s="32"/>
      <c r="X411" s="32"/>
      <c r="Y411" s="32"/>
      <c r="Z411" s="32"/>
      <c r="AA411" s="32"/>
      <c r="AB411" s="32"/>
      <c r="AC411" s="32"/>
      <c r="AD411" s="41"/>
      <c r="AF411" s="40"/>
    </row>
    <row r="412" spans="1:32">
      <c r="A412" s="42" t="s">
        <v>277</v>
      </c>
      <c r="B412" s="43" t="s">
        <v>1136</v>
      </c>
      <c r="C412" s="43"/>
      <c r="D412" s="44"/>
      <c r="E412" s="43"/>
      <c r="F412" s="44"/>
      <c r="G412" s="44"/>
      <c r="H412" s="43" t="s">
        <v>456</v>
      </c>
      <c r="I412" s="47"/>
      <c r="J412" s="48"/>
      <c r="K412" s="47"/>
      <c r="L412" s="47"/>
      <c r="M412" s="47"/>
      <c r="N412" s="47"/>
      <c r="O412" s="47"/>
      <c r="P412" s="47"/>
      <c r="Q412" s="47"/>
      <c r="R412" s="47"/>
      <c r="S412" s="47"/>
      <c r="T412" s="47">
        <v>1</v>
      </c>
      <c r="U412" s="47"/>
      <c r="V412" s="47"/>
      <c r="W412" s="47"/>
      <c r="X412" s="47"/>
      <c r="Y412" s="47"/>
      <c r="Z412" s="47"/>
      <c r="AA412" s="47"/>
      <c r="AB412" s="47"/>
      <c r="AC412" s="47"/>
      <c r="AD412" s="48"/>
      <c r="AF412" s="40"/>
    </row>
    <row r="413" spans="1:32">
      <c r="A413" s="42" t="s">
        <v>341</v>
      </c>
      <c r="B413" s="43" t="s">
        <v>1136</v>
      </c>
      <c r="C413" s="43"/>
      <c r="D413" s="44"/>
      <c r="E413" s="43"/>
      <c r="F413" s="44"/>
      <c r="G413" s="44"/>
      <c r="H413" s="43" t="s">
        <v>456</v>
      </c>
      <c r="I413" s="47"/>
      <c r="J413" s="48"/>
      <c r="K413" s="47"/>
      <c r="L413" s="47"/>
      <c r="M413" s="47"/>
      <c r="N413" s="47"/>
      <c r="O413" s="47"/>
      <c r="P413" s="47"/>
      <c r="Q413" s="47"/>
      <c r="R413" s="47"/>
      <c r="S413" s="47"/>
      <c r="T413" s="47">
        <v>1</v>
      </c>
      <c r="U413" s="47"/>
      <c r="V413" s="47"/>
      <c r="W413" s="47"/>
      <c r="X413" s="47"/>
      <c r="Y413" s="47"/>
      <c r="Z413" s="47"/>
      <c r="AA413" s="47"/>
      <c r="AB413" s="47"/>
      <c r="AC413" s="47"/>
      <c r="AD413" s="48"/>
      <c r="AF413" s="40"/>
    </row>
    <row r="414" spans="1:32">
      <c r="A414" s="42" t="s">
        <v>341</v>
      </c>
      <c r="B414" s="43" t="s">
        <v>1136</v>
      </c>
      <c r="C414" s="43"/>
      <c r="D414" s="44"/>
      <c r="E414" s="43"/>
      <c r="F414" s="44"/>
      <c r="G414" s="44"/>
      <c r="H414" s="43" t="s">
        <v>456</v>
      </c>
      <c r="I414" s="47"/>
      <c r="J414" s="48"/>
      <c r="K414" s="47"/>
      <c r="L414" s="47"/>
      <c r="M414" s="47"/>
      <c r="N414" s="47"/>
      <c r="O414" s="47"/>
      <c r="P414" s="47"/>
      <c r="Q414" s="47"/>
      <c r="R414" s="47"/>
      <c r="S414" s="47"/>
      <c r="T414" s="47">
        <v>1</v>
      </c>
      <c r="U414" s="47"/>
      <c r="V414" s="47"/>
      <c r="W414" s="47"/>
      <c r="X414" s="47"/>
      <c r="Y414" s="47"/>
      <c r="Z414" s="47"/>
      <c r="AA414" s="47"/>
      <c r="AB414" s="47"/>
      <c r="AC414" s="47"/>
      <c r="AD414" s="48"/>
      <c r="AF414" s="40"/>
    </row>
    <row r="415" spans="1:32">
      <c r="A415" s="42" t="s">
        <v>242</v>
      </c>
      <c r="B415" s="43" t="s">
        <v>1136</v>
      </c>
      <c r="C415" s="43"/>
      <c r="D415" s="44"/>
      <c r="E415" s="43"/>
      <c r="F415" s="44"/>
      <c r="G415" s="44"/>
      <c r="H415" s="43"/>
      <c r="I415" s="43"/>
      <c r="J415" s="45"/>
      <c r="K415" s="32"/>
      <c r="L415" s="32"/>
      <c r="M415" s="32"/>
      <c r="N415" s="32"/>
      <c r="O415" s="32"/>
      <c r="P415" s="32"/>
      <c r="Q415" s="32"/>
      <c r="R415" s="32"/>
      <c r="S415" s="32"/>
      <c r="T415" s="31">
        <v>1</v>
      </c>
      <c r="U415" s="32"/>
      <c r="V415" s="32"/>
      <c r="W415" s="32"/>
      <c r="X415" s="32"/>
      <c r="Y415" s="32"/>
      <c r="Z415" s="32"/>
      <c r="AA415" s="32"/>
      <c r="AB415" s="32"/>
      <c r="AC415" s="32"/>
      <c r="AD415" s="41"/>
      <c r="AF415" s="40"/>
    </row>
    <row r="416" spans="1:32">
      <c r="A416" s="42" t="s">
        <v>145</v>
      </c>
      <c r="B416" s="43" t="s">
        <v>1136</v>
      </c>
      <c r="C416" s="43"/>
      <c r="D416" s="44"/>
      <c r="E416" s="43"/>
      <c r="F416" s="44"/>
      <c r="G416" s="44"/>
      <c r="H416" s="43"/>
      <c r="I416" s="43"/>
      <c r="J416" s="45"/>
      <c r="K416" s="32"/>
      <c r="L416" s="32"/>
      <c r="M416" s="32"/>
      <c r="N416" s="32"/>
      <c r="O416" s="32"/>
      <c r="P416" s="32"/>
      <c r="Q416" s="32"/>
      <c r="R416" s="32"/>
      <c r="S416" s="32"/>
      <c r="T416" s="31">
        <v>1</v>
      </c>
      <c r="U416" s="32"/>
      <c r="V416" s="32"/>
      <c r="W416" s="32"/>
      <c r="X416" s="32"/>
      <c r="Y416" s="32"/>
      <c r="Z416" s="32"/>
      <c r="AA416" s="32"/>
      <c r="AB416" s="32"/>
      <c r="AC416" s="32"/>
      <c r="AD416" s="41"/>
      <c r="AF416" s="40"/>
    </row>
    <row r="417" spans="1:32">
      <c r="A417" s="42" t="s">
        <v>220</v>
      </c>
      <c r="B417" s="43" t="s">
        <v>1136</v>
      </c>
      <c r="C417" s="43"/>
      <c r="D417" s="44"/>
      <c r="E417" s="43"/>
      <c r="F417" s="44"/>
      <c r="G417" s="44"/>
      <c r="H417" s="43"/>
      <c r="I417" s="43"/>
      <c r="J417" s="45"/>
      <c r="K417" s="32"/>
      <c r="L417" s="32"/>
      <c r="M417" s="32"/>
      <c r="N417" s="32"/>
      <c r="O417" s="32"/>
      <c r="P417" s="32"/>
      <c r="Q417" s="32"/>
      <c r="R417" s="32"/>
      <c r="S417" s="32"/>
      <c r="T417" s="31">
        <v>1</v>
      </c>
      <c r="U417" s="32"/>
      <c r="V417" s="32"/>
      <c r="W417" s="32"/>
      <c r="X417" s="32"/>
      <c r="Y417" s="32"/>
      <c r="Z417" s="32"/>
      <c r="AA417" s="32"/>
      <c r="AB417" s="32"/>
      <c r="AC417" s="32"/>
      <c r="AD417" s="41"/>
      <c r="AF417" s="40"/>
    </row>
    <row r="418" spans="1:32">
      <c r="A418" s="42" t="s">
        <v>78</v>
      </c>
      <c r="B418" s="43" t="s">
        <v>1136</v>
      </c>
      <c r="C418" s="43"/>
      <c r="D418" s="44"/>
      <c r="E418" s="43"/>
      <c r="F418" s="44"/>
      <c r="G418" s="44"/>
      <c r="H418" s="43"/>
      <c r="I418" s="43"/>
      <c r="J418" s="45"/>
      <c r="K418" s="32"/>
      <c r="L418" s="32"/>
      <c r="M418" s="32"/>
      <c r="N418" s="32"/>
      <c r="O418" s="32"/>
      <c r="P418" s="32"/>
      <c r="Q418" s="32"/>
      <c r="R418" s="32"/>
      <c r="S418" s="32"/>
      <c r="T418" s="31">
        <v>1</v>
      </c>
      <c r="U418" s="32"/>
      <c r="V418" s="32"/>
      <c r="W418" s="32"/>
      <c r="X418" s="32"/>
      <c r="Y418" s="32"/>
      <c r="Z418" s="32"/>
      <c r="AA418" s="32"/>
      <c r="AB418" s="32"/>
      <c r="AC418" s="32"/>
      <c r="AD418" s="41"/>
      <c r="AF418" s="40"/>
    </row>
    <row r="419" spans="1:32">
      <c r="A419" s="42" t="s">
        <v>91</v>
      </c>
      <c r="B419" s="43" t="s">
        <v>1136</v>
      </c>
      <c r="C419" s="43"/>
      <c r="D419" s="44"/>
      <c r="E419" s="43"/>
      <c r="F419" s="44"/>
      <c r="G419" s="44"/>
      <c r="H419" s="43"/>
      <c r="I419" s="43"/>
      <c r="J419" s="45"/>
      <c r="K419" s="32"/>
      <c r="L419" s="32"/>
      <c r="M419" s="32"/>
      <c r="N419" s="32"/>
      <c r="O419" s="32"/>
      <c r="P419" s="32"/>
      <c r="Q419" s="32"/>
      <c r="R419" s="32"/>
      <c r="S419" s="32"/>
      <c r="T419" s="31">
        <v>1</v>
      </c>
      <c r="U419" s="32"/>
      <c r="V419" s="32"/>
      <c r="W419" s="32"/>
      <c r="X419" s="32"/>
      <c r="Y419" s="32"/>
      <c r="Z419" s="32"/>
      <c r="AA419" s="32"/>
      <c r="AB419" s="32"/>
      <c r="AC419" s="32"/>
      <c r="AD419" s="41"/>
      <c r="AF419" s="40"/>
    </row>
    <row r="420" spans="1:32">
      <c r="A420" s="42" t="s">
        <v>138</v>
      </c>
      <c r="B420" s="43" t="s">
        <v>1136</v>
      </c>
      <c r="C420" s="43"/>
      <c r="D420" s="44"/>
      <c r="E420" s="43"/>
      <c r="F420" s="44"/>
      <c r="G420" s="44"/>
      <c r="H420" s="43"/>
      <c r="I420" s="43"/>
      <c r="J420" s="45"/>
      <c r="K420" s="32"/>
      <c r="L420" s="32"/>
      <c r="M420" s="32"/>
      <c r="N420" s="32"/>
      <c r="O420" s="32"/>
      <c r="P420" s="32"/>
      <c r="Q420" s="32"/>
      <c r="R420" s="32"/>
      <c r="S420" s="32"/>
      <c r="T420" s="31">
        <v>1</v>
      </c>
      <c r="U420" s="32"/>
      <c r="V420" s="32"/>
      <c r="W420" s="32"/>
      <c r="X420" s="32"/>
      <c r="Y420" s="32"/>
      <c r="Z420" s="32"/>
      <c r="AA420" s="32"/>
      <c r="AB420" s="32"/>
      <c r="AC420" s="32"/>
      <c r="AD420" s="41"/>
      <c r="AF420" s="40"/>
    </row>
    <row r="421" spans="1:32">
      <c r="A421" s="42" t="s">
        <v>141</v>
      </c>
      <c r="B421" s="43" t="s">
        <v>1136</v>
      </c>
      <c r="C421" s="43"/>
      <c r="D421" s="44"/>
      <c r="E421" s="43"/>
      <c r="F421" s="44"/>
      <c r="G421" s="44"/>
      <c r="H421" s="43" t="s">
        <v>456</v>
      </c>
      <c r="I421" s="47"/>
      <c r="J421" s="48"/>
      <c r="K421" s="47"/>
      <c r="L421" s="47"/>
      <c r="M421" s="47"/>
      <c r="N421" s="47"/>
      <c r="O421" s="47"/>
      <c r="P421" s="47"/>
      <c r="Q421" s="47"/>
      <c r="R421" s="47"/>
      <c r="S421" s="47"/>
      <c r="T421" s="47">
        <v>1</v>
      </c>
      <c r="U421" s="47"/>
      <c r="V421" s="47"/>
      <c r="W421" s="47"/>
      <c r="X421" s="47"/>
      <c r="Y421" s="47"/>
      <c r="Z421" s="47"/>
      <c r="AA421" s="47"/>
      <c r="AB421" s="47"/>
      <c r="AC421" s="47"/>
      <c r="AD421" s="48"/>
      <c r="AF421" s="40"/>
    </row>
    <row r="422" spans="1:32">
      <c r="A422" s="42" t="s">
        <v>139</v>
      </c>
      <c r="B422" s="43" t="s">
        <v>1136</v>
      </c>
      <c r="C422" s="43"/>
      <c r="D422" s="44"/>
      <c r="E422" s="43"/>
      <c r="F422" s="44"/>
      <c r="G422" s="44"/>
      <c r="H422" s="43"/>
      <c r="I422" s="43"/>
      <c r="J422" s="45"/>
      <c r="K422" s="32"/>
      <c r="L422" s="32"/>
      <c r="M422" s="32"/>
      <c r="N422" s="32"/>
      <c r="O422" s="32"/>
      <c r="P422" s="32"/>
      <c r="Q422" s="32"/>
      <c r="R422" s="32"/>
      <c r="S422" s="32"/>
      <c r="T422" s="31">
        <v>1</v>
      </c>
      <c r="U422" s="32"/>
      <c r="V422" s="32"/>
      <c r="W422" s="32"/>
      <c r="X422" s="32"/>
      <c r="Y422" s="32"/>
      <c r="Z422" s="32"/>
      <c r="AA422" s="32"/>
      <c r="AB422" s="32"/>
      <c r="AC422" s="32"/>
      <c r="AD422" s="41"/>
      <c r="AF422" s="40"/>
    </row>
    <row r="423" spans="1:32">
      <c r="A423" s="42" t="s">
        <v>293</v>
      </c>
      <c r="B423" s="43" t="s">
        <v>1136</v>
      </c>
      <c r="C423" s="43"/>
      <c r="D423" s="44"/>
      <c r="E423" s="43"/>
      <c r="F423" s="44"/>
      <c r="G423" s="44"/>
      <c r="H423" s="43"/>
      <c r="I423" s="43"/>
      <c r="J423" s="45"/>
      <c r="K423" s="32"/>
      <c r="L423" s="32"/>
      <c r="M423" s="32"/>
      <c r="N423" s="32"/>
      <c r="O423" s="32"/>
      <c r="P423" s="32"/>
      <c r="Q423" s="32"/>
      <c r="R423" s="32"/>
      <c r="S423" s="32"/>
      <c r="T423" s="31">
        <v>1</v>
      </c>
      <c r="U423" s="32"/>
      <c r="V423" s="32"/>
      <c r="W423" s="32"/>
      <c r="X423" s="32"/>
      <c r="Y423" s="32"/>
      <c r="Z423" s="32"/>
      <c r="AA423" s="32"/>
      <c r="AB423" s="32"/>
      <c r="AC423" s="32"/>
      <c r="AD423" s="41"/>
      <c r="AF423" s="40"/>
    </row>
    <row r="424" spans="1:32">
      <c r="A424" s="42" t="s">
        <v>143</v>
      </c>
      <c r="B424" s="43" t="s">
        <v>1136</v>
      </c>
      <c r="C424" s="43"/>
      <c r="D424" s="44"/>
      <c r="E424" s="43"/>
      <c r="F424" s="44"/>
      <c r="G424" s="44"/>
      <c r="H424" s="43"/>
      <c r="I424" s="43"/>
      <c r="J424" s="45"/>
      <c r="K424" s="32"/>
      <c r="L424" s="32"/>
      <c r="M424" s="32"/>
      <c r="N424" s="32"/>
      <c r="O424" s="32"/>
      <c r="P424" s="32"/>
      <c r="Q424" s="32"/>
      <c r="R424" s="32"/>
      <c r="S424" s="32"/>
      <c r="T424" s="31">
        <v>1</v>
      </c>
      <c r="U424" s="32"/>
      <c r="V424" s="32"/>
      <c r="W424" s="32"/>
      <c r="X424" s="32"/>
      <c r="Y424" s="32"/>
      <c r="Z424" s="32"/>
      <c r="AA424" s="32"/>
      <c r="AB424" s="32"/>
      <c r="AC424" s="32"/>
      <c r="AD424" s="41"/>
      <c r="AF424" s="40"/>
    </row>
    <row r="425" spans="1:32">
      <c r="A425" s="42" t="s">
        <v>270</v>
      </c>
      <c r="B425" s="43" t="s">
        <v>1136</v>
      </c>
      <c r="C425" s="43"/>
      <c r="D425" s="44"/>
      <c r="E425" s="43"/>
      <c r="F425" s="44"/>
      <c r="G425" s="44"/>
      <c r="H425" s="43" t="s">
        <v>456</v>
      </c>
      <c r="I425" s="47"/>
      <c r="J425" s="48"/>
      <c r="K425" s="47"/>
      <c r="L425" s="47"/>
      <c r="M425" s="47"/>
      <c r="N425" s="47"/>
      <c r="O425" s="47"/>
      <c r="P425" s="47"/>
      <c r="Q425" s="47"/>
      <c r="R425" s="47"/>
      <c r="S425" s="47"/>
      <c r="T425" s="47">
        <v>1</v>
      </c>
      <c r="U425" s="47"/>
      <c r="V425" s="47"/>
      <c r="W425" s="47"/>
      <c r="X425" s="47"/>
      <c r="Y425" s="47"/>
      <c r="Z425" s="47"/>
      <c r="AA425" s="47"/>
      <c r="AB425" s="47"/>
      <c r="AC425" s="47"/>
      <c r="AD425" s="48"/>
      <c r="AF425" s="40"/>
    </row>
    <row r="426" spans="1:32">
      <c r="A426" s="42" t="s">
        <v>88</v>
      </c>
      <c r="B426" s="43" t="s">
        <v>1136</v>
      </c>
      <c r="C426" s="43"/>
      <c r="D426" s="44"/>
      <c r="E426" s="43"/>
      <c r="F426" s="44"/>
      <c r="G426" s="44"/>
      <c r="H426" s="43"/>
      <c r="I426" s="43"/>
      <c r="J426" s="45"/>
      <c r="K426" s="32"/>
      <c r="L426" s="32"/>
      <c r="M426" s="32"/>
      <c r="N426" s="32"/>
      <c r="O426" s="32"/>
      <c r="P426" s="32"/>
      <c r="Q426" s="32"/>
      <c r="R426" s="32"/>
      <c r="S426" s="32"/>
      <c r="T426" s="31">
        <v>1</v>
      </c>
      <c r="U426" s="32"/>
      <c r="V426" s="32"/>
      <c r="W426" s="32"/>
      <c r="X426" s="32"/>
      <c r="Y426" s="32"/>
      <c r="Z426" s="32"/>
      <c r="AA426" s="32"/>
      <c r="AB426" s="32"/>
      <c r="AC426" s="32"/>
      <c r="AD426" s="41"/>
      <c r="AF426" s="40"/>
    </row>
    <row r="427" spans="1:32">
      <c r="A427" s="42" t="s">
        <v>175</v>
      </c>
      <c r="B427" s="43" t="s">
        <v>1136</v>
      </c>
      <c r="C427" s="43"/>
      <c r="D427" s="44"/>
      <c r="E427" s="43"/>
      <c r="F427" s="44"/>
      <c r="G427" s="44"/>
      <c r="H427" s="43"/>
      <c r="I427" s="43"/>
      <c r="J427" s="45"/>
      <c r="K427" s="32"/>
      <c r="L427" s="32"/>
      <c r="M427" s="32"/>
      <c r="N427" s="32"/>
      <c r="O427" s="32"/>
      <c r="P427" s="32"/>
      <c r="Q427" s="32"/>
      <c r="R427" s="32"/>
      <c r="S427" s="32"/>
      <c r="T427" s="31">
        <v>1</v>
      </c>
      <c r="U427" s="32"/>
      <c r="V427" s="32"/>
      <c r="W427" s="32"/>
      <c r="X427" s="32"/>
      <c r="Y427" s="32"/>
      <c r="Z427" s="32"/>
      <c r="AA427" s="32"/>
      <c r="AB427" s="32"/>
      <c r="AC427" s="32"/>
      <c r="AD427" s="41"/>
      <c r="AF427" s="40"/>
    </row>
    <row r="428" spans="1:32">
      <c r="A428" s="42" t="s">
        <v>152</v>
      </c>
      <c r="B428" s="43" t="s">
        <v>1136</v>
      </c>
      <c r="C428" s="43"/>
      <c r="D428" s="44"/>
      <c r="E428" s="43"/>
      <c r="F428" s="44"/>
      <c r="G428" s="44"/>
      <c r="H428" s="43"/>
      <c r="I428" s="43"/>
      <c r="J428" s="45"/>
      <c r="K428" s="32"/>
      <c r="L428" s="32"/>
      <c r="M428" s="32"/>
      <c r="N428" s="32"/>
      <c r="O428" s="32"/>
      <c r="P428" s="32"/>
      <c r="Q428" s="32"/>
      <c r="R428" s="32"/>
      <c r="S428" s="32"/>
      <c r="T428" s="31">
        <v>1</v>
      </c>
      <c r="U428" s="32"/>
      <c r="V428" s="32"/>
      <c r="W428" s="32"/>
      <c r="X428" s="32"/>
      <c r="Y428" s="32"/>
      <c r="Z428" s="32"/>
      <c r="AA428" s="32"/>
      <c r="AB428" s="32"/>
      <c r="AC428" s="32"/>
      <c r="AD428" s="41"/>
      <c r="AF428" s="40"/>
    </row>
    <row r="429" spans="1:32">
      <c r="A429" s="42" t="s">
        <v>99</v>
      </c>
      <c r="B429" s="43" t="s">
        <v>1136</v>
      </c>
      <c r="C429" s="43"/>
      <c r="D429" s="44"/>
      <c r="E429" s="43"/>
      <c r="F429" s="44"/>
      <c r="G429" s="44"/>
      <c r="H429" s="43" t="s">
        <v>456</v>
      </c>
      <c r="I429" s="47"/>
      <c r="J429" s="48"/>
      <c r="K429" s="47"/>
      <c r="L429" s="47"/>
      <c r="M429" s="47"/>
      <c r="N429" s="47"/>
      <c r="O429" s="47"/>
      <c r="P429" s="47"/>
      <c r="Q429" s="47"/>
      <c r="R429" s="47"/>
      <c r="S429" s="47"/>
      <c r="T429" s="47">
        <v>1</v>
      </c>
      <c r="U429" s="47"/>
      <c r="V429" s="47"/>
      <c r="W429" s="47"/>
      <c r="X429" s="47"/>
      <c r="Y429" s="47"/>
      <c r="Z429" s="47"/>
      <c r="AA429" s="47"/>
      <c r="AB429" s="47"/>
      <c r="AC429" s="47"/>
      <c r="AD429" s="48"/>
      <c r="AF429" s="40"/>
    </row>
    <row r="430" spans="1:32">
      <c r="A430" s="42" t="s">
        <v>291</v>
      </c>
      <c r="B430" s="43" t="s">
        <v>1136</v>
      </c>
      <c r="C430" s="43"/>
      <c r="D430" s="44"/>
      <c r="E430" s="43"/>
      <c r="F430" s="44"/>
      <c r="G430" s="44"/>
      <c r="H430" s="43"/>
      <c r="I430" s="43"/>
      <c r="J430" s="45"/>
      <c r="K430" s="32"/>
      <c r="L430" s="32"/>
      <c r="M430" s="32"/>
      <c r="N430" s="32"/>
      <c r="O430" s="32"/>
      <c r="P430" s="32"/>
      <c r="Q430" s="32"/>
      <c r="R430" s="32"/>
      <c r="S430" s="32"/>
      <c r="T430" s="31">
        <v>1</v>
      </c>
      <c r="U430" s="32"/>
      <c r="V430" s="32"/>
      <c r="W430" s="32"/>
      <c r="X430" s="32"/>
      <c r="Y430" s="32"/>
      <c r="Z430" s="32"/>
      <c r="AA430" s="32"/>
      <c r="AB430" s="32"/>
      <c r="AC430" s="32"/>
      <c r="AD430" s="41"/>
      <c r="AF430" s="40"/>
    </row>
    <row r="431" spans="1:32">
      <c r="A431" s="42" t="s">
        <v>353</v>
      </c>
      <c r="B431" s="43" t="s">
        <v>1136</v>
      </c>
      <c r="C431" s="43"/>
      <c r="D431" s="44">
        <v>1</v>
      </c>
      <c r="E431" s="43" t="s">
        <v>435</v>
      </c>
      <c r="F431" s="44">
        <v>2011</v>
      </c>
      <c r="G431" s="44"/>
      <c r="H431" s="43"/>
      <c r="I431" s="43">
        <v>1</v>
      </c>
      <c r="J431" s="45"/>
      <c r="K431" s="32"/>
      <c r="L431" s="32"/>
      <c r="M431" s="32"/>
      <c r="N431" s="32"/>
      <c r="O431" s="32"/>
      <c r="P431" s="32"/>
      <c r="Q431" s="32"/>
      <c r="R431" s="32"/>
      <c r="S431" s="32"/>
      <c r="T431" s="31">
        <v>1</v>
      </c>
      <c r="U431" s="32"/>
      <c r="V431" s="32"/>
      <c r="W431" s="32"/>
      <c r="X431" s="32"/>
      <c r="Y431" s="32"/>
      <c r="Z431" s="32"/>
      <c r="AA431" s="32"/>
      <c r="AB431" s="32"/>
      <c r="AC431" s="32"/>
      <c r="AD431" s="41"/>
      <c r="AF431" s="40"/>
    </row>
    <row r="432" spans="1:32">
      <c r="A432" s="42" t="s">
        <v>314</v>
      </c>
      <c r="B432" s="43" t="s">
        <v>1136</v>
      </c>
      <c r="C432" s="43"/>
      <c r="D432" s="44"/>
      <c r="E432" s="43"/>
      <c r="F432" s="44"/>
      <c r="G432" s="44"/>
      <c r="H432" s="43"/>
      <c r="I432" s="43"/>
      <c r="J432" s="45"/>
      <c r="K432" s="32"/>
      <c r="L432" s="32"/>
      <c r="M432" s="32"/>
      <c r="N432" s="32"/>
      <c r="O432" s="32"/>
      <c r="P432" s="32"/>
      <c r="Q432" s="32"/>
      <c r="R432" s="32"/>
      <c r="S432" s="32"/>
      <c r="T432" s="31">
        <v>1</v>
      </c>
      <c r="U432" s="32"/>
      <c r="V432" s="32"/>
      <c r="W432" s="32"/>
      <c r="X432" s="32"/>
      <c r="Y432" s="32"/>
      <c r="Z432" s="32"/>
      <c r="AA432" s="32"/>
      <c r="AB432" s="32"/>
      <c r="AC432" s="32"/>
      <c r="AD432" s="41"/>
      <c r="AF432" s="40"/>
    </row>
    <row r="433" spans="1:32">
      <c r="A433" s="42" t="s">
        <v>167</v>
      </c>
      <c r="B433" s="43" t="s">
        <v>1136</v>
      </c>
      <c r="C433" s="43"/>
      <c r="D433" s="44"/>
      <c r="E433" s="43"/>
      <c r="F433" s="44"/>
      <c r="G433" s="44"/>
      <c r="H433" s="43"/>
      <c r="I433" s="43"/>
      <c r="J433" s="45"/>
      <c r="K433" s="32"/>
      <c r="L433" s="32"/>
      <c r="M433" s="32"/>
      <c r="N433" s="32"/>
      <c r="O433" s="32"/>
      <c r="P433" s="32"/>
      <c r="Q433" s="32"/>
      <c r="R433" s="32"/>
      <c r="S433" s="32"/>
      <c r="T433" s="31">
        <v>1</v>
      </c>
      <c r="U433" s="32"/>
      <c r="V433" s="32"/>
      <c r="W433" s="32"/>
      <c r="X433" s="32"/>
      <c r="Y433" s="32"/>
      <c r="Z433" s="32"/>
      <c r="AA433" s="32"/>
      <c r="AB433" s="32"/>
      <c r="AC433" s="32"/>
      <c r="AD433" s="41"/>
      <c r="AF433" s="40"/>
    </row>
    <row r="434" spans="1:32">
      <c r="A434" s="42" t="s">
        <v>156</v>
      </c>
      <c r="B434" s="43" t="s">
        <v>1136</v>
      </c>
      <c r="C434" s="43"/>
      <c r="D434" s="44"/>
      <c r="E434" s="43"/>
      <c r="F434" s="44"/>
      <c r="G434" s="44"/>
      <c r="H434" s="43"/>
      <c r="I434" s="43"/>
      <c r="J434" s="45"/>
      <c r="K434" s="32"/>
      <c r="L434" s="32"/>
      <c r="M434" s="32"/>
      <c r="N434" s="32"/>
      <c r="O434" s="32"/>
      <c r="P434" s="32"/>
      <c r="Q434" s="32"/>
      <c r="R434" s="32"/>
      <c r="S434" s="32"/>
      <c r="T434" s="31">
        <v>1</v>
      </c>
      <c r="U434" s="32"/>
      <c r="V434" s="32"/>
      <c r="W434" s="32"/>
      <c r="X434" s="32"/>
      <c r="Y434" s="32"/>
      <c r="Z434" s="32"/>
      <c r="AA434" s="32"/>
      <c r="AB434" s="32"/>
      <c r="AC434" s="32"/>
      <c r="AD434" s="41"/>
      <c r="AF434" s="40"/>
    </row>
    <row r="435" spans="1:32">
      <c r="A435" s="42" t="s">
        <v>422</v>
      </c>
      <c r="B435" s="43" t="s">
        <v>1136</v>
      </c>
      <c r="C435" s="43" t="s">
        <v>440</v>
      </c>
      <c r="D435" s="44">
        <v>1</v>
      </c>
      <c r="E435" s="43" t="s">
        <v>435</v>
      </c>
      <c r="F435" s="44">
        <v>2011</v>
      </c>
      <c r="G435" s="44"/>
      <c r="H435" s="43"/>
      <c r="I435" s="43">
        <v>1</v>
      </c>
      <c r="J435" s="45"/>
      <c r="K435" s="32"/>
      <c r="L435" s="32"/>
      <c r="M435" s="32"/>
      <c r="N435" s="32"/>
      <c r="O435" s="32"/>
      <c r="P435" s="32"/>
      <c r="Q435" s="32"/>
      <c r="R435" s="32"/>
      <c r="S435" s="32"/>
      <c r="T435" s="31"/>
      <c r="U435" s="32"/>
      <c r="V435" s="32"/>
      <c r="W435" s="32"/>
      <c r="X435" s="32"/>
      <c r="Y435" s="32"/>
      <c r="Z435" s="32"/>
      <c r="AA435" s="32"/>
      <c r="AB435" s="32"/>
      <c r="AC435" s="32"/>
      <c r="AD435" s="41"/>
      <c r="AF435" s="40"/>
    </row>
    <row r="436" spans="1:32">
      <c r="A436" s="42" t="s">
        <v>150</v>
      </c>
      <c r="B436" s="43" t="s">
        <v>1136</v>
      </c>
      <c r="C436" s="43"/>
      <c r="D436" s="44"/>
      <c r="E436" s="43"/>
      <c r="F436" s="44"/>
      <c r="G436" s="44"/>
      <c r="H436" s="43"/>
      <c r="I436" s="43"/>
      <c r="J436" s="45"/>
      <c r="K436" s="32"/>
      <c r="L436" s="32"/>
      <c r="M436" s="32"/>
      <c r="N436" s="32"/>
      <c r="O436" s="32"/>
      <c r="P436" s="32"/>
      <c r="Q436" s="32"/>
      <c r="R436" s="32"/>
      <c r="S436" s="32"/>
      <c r="T436" s="31">
        <v>1</v>
      </c>
      <c r="U436" s="32"/>
      <c r="V436" s="32"/>
      <c r="W436" s="32"/>
      <c r="X436" s="32"/>
      <c r="Y436" s="32"/>
      <c r="Z436" s="32"/>
      <c r="AA436" s="32"/>
      <c r="AB436" s="32"/>
      <c r="AC436" s="32"/>
      <c r="AD436" s="41"/>
      <c r="AF436" s="40"/>
    </row>
    <row r="437" spans="1:32">
      <c r="A437" s="42" t="s">
        <v>264</v>
      </c>
      <c r="B437" s="43" t="s">
        <v>1136</v>
      </c>
      <c r="C437" s="43"/>
      <c r="D437" s="44"/>
      <c r="E437" s="43"/>
      <c r="F437" s="44"/>
      <c r="G437" s="44"/>
      <c r="H437" s="43"/>
      <c r="I437" s="43"/>
      <c r="J437" s="45"/>
      <c r="K437" s="32"/>
      <c r="L437" s="32"/>
      <c r="M437" s="32"/>
      <c r="N437" s="32"/>
      <c r="O437" s="32"/>
      <c r="P437" s="32"/>
      <c r="Q437" s="32"/>
      <c r="R437" s="32"/>
      <c r="S437" s="32"/>
      <c r="T437" s="31">
        <v>1</v>
      </c>
      <c r="U437" s="32"/>
      <c r="V437" s="32"/>
      <c r="W437" s="32"/>
      <c r="X437" s="32"/>
      <c r="Y437" s="32"/>
      <c r="Z437" s="32"/>
      <c r="AA437" s="32"/>
      <c r="AB437" s="32"/>
      <c r="AC437" s="32"/>
      <c r="AD437" s="41"/>
      <c r="AF437" s="40"/>
    </row>
    <row r="438" spans="1:32">
      <c r="A438" s="42" t="s">
        <v>74</v>
      </c>
      <c r="B438" s="43" t="s">
        <v>1136</v>
      </c>
      <c r="C438" s="43"/>
      <c r="D438" s="44"/>
      <c r="E438" s="43"/>
      <c r="F438" s="44"/>
      <c r="G438" s="44"/>
      <c r="H438" s="43"/>
      <c r="I438" s="43"/>
      <c r="J438" s="45"/>
      <c r="K438" s="32"/>
      <c r="L438" s="32"/>
      <c r="M438" s="32"/>
      <c r="N438" s="32"/>
      <c r="O438" s="32"/>
      <c r="P438" s="32"/>
      <c r="Q438" s="32"/>
      <c r="R438" s="32"/>
      <c r="S438" s="32"/>
      <c r="T438" s="31">
        <v>1</v>
      </c>
      <c r="U438" s="32"/>
      <c r="V438" s="32"/>
      <c r="W438" s="32"/>
      <c r="X438" s="32"/>
      <c r="Y438" s="32"/>
      <c r="Z438" s="32"/>
      <c r="AA438" s="32"/>
      <c r="AB438" s="32"/>
      <c r="AC438" s="32"/>
      <c r="AD438" s="41"/>
      <c r="AF438" s="40"/>
    </row>
    <row r="439" spans="1:32">
      <c r="A439" s="42" t="s">
        <v>300</v>
      </c>
      <c r="B439" s="43" t="s">
        <v>1136</v>
      </c>
      <c r="C439" s="43"/>
      <c r="D439" s="44"/>
      <c r="E439" s="43"/>
      <c r="F439" s="44"/>
      <c r="G439" s="44"/>
      <c r="H439" s="43"/>
      <c r="I439" s="43"/>
      <c r="J439" s="45"/>
      <c r="K439" s="32"/>
      <c r="L439" s="32"/>
      <c r="M439" s="32"/>
      <c r="N439" s="32"/>
      <c r="O439" s="32"/>
      <c r="P439" s="32"/>
      <c r="Q439" s="32"/>
      <c r="R439" s="32"/>
      <c r="S439" s="32"/>
      <c r="T439" s="31">
        <v>1</v>
      </c>
      <c r="U439" s="32"/>
      <c r="V439" s="32"/>
      <c r="W439" s="32"/>
      <c r="X439" s="32"/>
      <c r="Y439" s="32"/>
      <c r="Z439" s="32"/>
      <c r="AA439" s="32"/>
      <c r="AB439" s="32"/>
      <c r="AC439" s="32"/>
      <c r="AD439" s="41"/>
      <c r="AF439" s="40"/>
    </row>
    <row r="440" spans="1:32">
      <c r="A440" s="42" t="s">
        <v>66</v>
      </c>
      <c r="B440" s="43" t="s">
        <v>1137</v>
      </c>
      <c r="C440" s="43"/>
      <c r="D440" s="44"/>
      <c r="E440" s="43"/>
      <c r="F440" s="44"/>
      <c r="G440" s="44" t="str">
        <f>VLOOKUP(A440,'4. 26th Round Awards'!B:B,1,FALSE)</f>
        <v>97/14</v>
      </c>
      <c r="H440" s="43"/>
      <c r="I440" s="43"/>
      <c r="J440" s="45"/>
      <c r="K440" s="32">
        <v>1</v>
      </c>
      <c r="L440" s="32"/>
      <c r="M440" s="32"/>
      <c r="N440" s="32"/>
      <c r="O440" s="32"/>
      <c r="P440" s="32"/>
      <c r="Q440" s="32"/>
      <c r="R440" s="32"/>
      <c r="S440" s="32"/>
      <c r="T440" s="32"/>
      <c r="U440" s="32"/>
      <c r="V440" s="32"/>
      <c r="W440" s="32"/>
      <c r="X440" s="32"/>
      <c r="Y440" s="32"/>
      <c r="Z440" s="32"/>
      <c r="AA440" s="32"/>
      <c r="AB440" s="32"/>
      <c r="AC440" s="32"/>
      <c r="AD440" s="41"/>
      <c r="AF440" s="40"/>
    </row>
    <row r="441" spans="1:32">
      <c r="A441" s="42" t="s">
        <v>922</v>
      </c>
      <c r="B441" s="43" t="s">
        <v>1137</v>
      </c>
      <c r="C441" s="43"/>
      <c r="D441" s="44"/>
      <c r="E441" s="43"/>
      <c r="F441" s="44"/>
      <c r="G441" s="44" t="s">
        <v>922</v>
      </c>
      <c r="H441" s="43"/>
      <c r="I441" s="43"/>
      <c r="J441" s="45"/>
      <c r="K441" s="32">
        <v>1</v>
      </c>
      <c r="L441" s="32"/>
      <c r="M441" s="32"/>
      <c r="N441" s="32"/>
      <c r="O441" s="32"/>
      <c r="P441" s="32"/>
      <c r="Q441" s="32"/>
      <c r="R441" s="32"/>
      <c r="S441" s="32"/>
      <c r="T441" s="32"/>
      <c r="U441" s="32"/>
      <c r="V441" s="32"/>
      <c r="W441" s="32"/>
      <c r="X441" s="32"/>
      <c r="Y441" s="32"/>
      <c r="Z441" s="32"/>
      <c r="AA441" s="32"/>
      <c r="AB441" s="32"/>
      <c r="AC441" s="32"/>
      <c r="AD441" s="41"/>
      <c r="AF441" s="40"/>
    </row>
    <row r="442" spans="1:32">
      <c r="A442" s="42" t="s">
        <v>932</v>
      </c>
      <c r="B442" s="43" t="s">
        <v>1137</v>
      </c>
      <c r="C442" s="43"/>
      <c r="D442" s="44"/>
      <c r="E442" s="43"/>
      <c r="F442" s="44"/>
      <c r="G442" s="44" t="s">
        <v>932</v>
      </c>
      <c r="H442" s="43"/>
      <c r="I442" s="43"/>
      <c r="J442" s="45"/>
      <c r="K442" s="32">
        <v>1</v>
      </c>
      <c r="L442" s="32"/>
      <c r="M442" s="32"/>
      <c r="N442" s="32"/>
      <c r="O442" s="32"/>
      <c r="P442" s="32"/>
      <c r="Q442" s="32"/>
      <c r="R442" s="32"/>
      <c r="S442" s="32"/>
      <c r="T442" s="32"/>
      <c r="U442" s="32"/>
      <c r="V442" s="32"/>
      <c r="W442" s="32"/>
      <c r="X442" s="32"/>
      <c r="Y442" s="32"/>
      <c r="Z442" s="32"/>
      <c r="AA442" s="32"/>
      <c r="AB442" s="32"/>
      <c r="AC442" s="32"/>
      <c r="AD442" s="41"/>
      <c r="AF442" s="40"/>
    </row>
    <row r="443" spans="1:32">
      <c r="A443" s="42" t="s">
        <v>935</v>
      </c>
      <c r="B443" s="43" t="s">
        <v>1137</v>
      </c>
      <c r="C443" s="43"/>
      <c r="D443" s="44"/>
      <c r="E443" s="43"/>
      <c r="F443" s="44"/>
      <c r="G443" s="44" t="s">
        <v>935</v>
      </c>
      <c r="H443" s="43"/>
      <c r="I443" s="43"/>
      <c r="J443" s="45"/>
      <c r="K443" s="32">
        <v>1</v>
      </c>
      <c r="L443" s="32"/>
      <c r="M443" s="32"/>
      <c r="N443" s="32"/>
      <c r="O443" s="32"/>
      <c r="P443" s="32"/>
      <c r="Q443" s="32"/>
      <c r="R443" s="32"/>
      <c r="S443" s="32"/>
      <c r="T443" s="32"/>
      <c r="U443" s="32"/>
      <c r="V443" s="32"/>
      <c r="W443" s="32"/>
      <c r="X443" s="32"/>
      <c r="Y443" s="32"/>
      <c r="Z443" s="32"/>
      <c r="AA443" s="32"/>
      <c r="AB443" s="32"/>
      <c r="AC443" s="32"/>
      <c r="AD443" s="41"/>
      <c r="AF443" s="40"/>
    </row>
    <row r="444" spans="1:32">
      <c r="A444" s="42" t="s">
        <v>70</v>
      </c>
      <c r="B444" s="43" t="s">
        <v>1137</v>
      </c>
      <c r="C444" s="43"/>
      <c r="D444" s="44"/>
      <c r="E444" s="43"/>
      <c r="F444" s="44"/>
      <c r="G444" s="44" t="str">
        <f>VLOOKUP(A444,'4. 26th Round Awards'!B:B,1,FALSE)</f>
        <v>98/7b</v>
      </c>
      <c r="H444" s="43"/>
      <c r="I444" s="43"/>
      <c r="J444" s="45"/>
      <c r="K444" s="32">
        <v>1</v>
      </c>
      <c r="L444" s="32"/>
      <c r="M444" s="32"/>
      <c r="N444" s="32"/>
      <c r="O444" s="32"/>
      <c r="P444" s="32"/>
      <c r="Q444" s="32"/>
      <c r="R444" s="32"/>
      <c r="S444" s="32"/>
      <c r="T444" s="32"/>
      <c r="U444" s="32"/>
      <c r="V444" s="32"/>
      <c r="W444" s="32"/>
      <c r="X444" s="32"/>
      <c r="Y444" s="32"/>
      <c r="Z444" s="32"/>
      <c r="AA444" s="32"/>
      <c r="AB444" s="32"/>
      <c r="AC444" s="32"/>
      <c r="AD444" s="41"/>
      <c r="AF444" s="40"/>
    </row>
    <row r="445" spans="1:32">
      <c r="A445" s="42" t="s">
        <v>71</v>
      </c>
      <c r="B445" s="43" t="s">
        <v>1137</v>
      </c>
      <c r="C445" s="43"/>
      <c r="D445" s="44"/>
      <c r="E445" s="43"/>
      <c r="F445" s="44"/>
      <c r="G445" s="44" t="str">
        <f>VLOOKUP(A445,'4. 26th Round Awards'!B:B,1,FALSE)</f>
        <v>98/8</v>
      </c>
      <c r="H445" s="43"/>
      <c r="I445" s="43"/>
      <c r="J445" s="45"/>
      <c r="K445" s="32">
        <v>1</v>
      </c>
      <c r="L445" s="32"/>
      <c r="M445" s="32"/>
      <c r="N445" s="32"/>
      <c r="O445" s="32"/>
      <c r="P445" s="32"/>
      <c r="Q445" s="32"/>
      <c r="R445" s="32"/>
      <c r="S445" s="32"/>
      <c r="T445" s="32"/>
      <c r="U445" s="32"/>
      <c r="V445" s="32"/>
      <c r="W445" s="32"/>
      <c r="X445" s="32"/>
      <c r="Y445" s="32"/>
      <c r="Z445" s="32"/>
      <c r="AA445" s="32"/>
      <c r="AB445" s="32"/>
      <c r="AC445" s="32"/>
      <c r="AD445" s="41"/>
      <c r="AF445" s="40"/>
    </row>
    <row r="446" spans="1:32">
      <c r="A446" s="42" t="s">
        <v>67</v>
      </c>
      <c r="B446" s="43" t="s">
        <v>1138</v>
      </c>
      <c r="C446" s="43"/>
      <c r="D446" s="44"/>
      <c r="E446" s="43"/>
      <c r="F446" s="44"/>
      <c r="G446" s="44" t="str">
        <f>VLOOKUP(A446,'4. 26th Round Awards'!B:B,1,FALSE)</f>
        <v>97/15</v>
      </c>
      <c r="H446" s="43"/>
      <c r="I446" s="43"/>
      <c r="J446" s="45"/>
      <c r="K446" s="32">
        <v>1</v>
      </c>
      <c r="L446" s="32"/>
      <c r="M446" s="32"/>
      <c r="N446" s="32"/>
      <c r="O446" s="32"/>
      <c r="P446" s="32"/>
      <c r="Q446" s="32"/>
      <c r="R446" s="32"/>
      <c r="S446" s="32"/>
      <c r="T446" s="32"/>
      <c r="U446" s="32"/>
      <c r="V446" s="32"/>
      <c r="W446" s="32"/>
      <c r="X446" s="32"/>
      <c r="Y446" s="32"/>
      <c r="Z446" s="32"/>
      <c r="AA446" s="32"/>
      <c r="AB446" s="32"/>
      <c r="AC446" s="32"/>
      <c r="AD446" s="41"/>
      <c r="AF446" s="40"/>
    </row>
    <row r="447" spans="1:32">
      <c r="A447" s="42" t="s">
        <v>68</v>
      </c>
      <c r="B447" s="43" t="s">
        <v>1138</v>
      </c>
      <c r="C447" s="43"/>
      <c r="D447" s="44"/>
      <c r="E447" s="43"/>
      <c r="F447" s="44"/>
      <c r="G447" s="44" t="str">
        <f>VLOOKUP(A447,'4. 26th Round Awards'!B:B,1,FALSE)</f>
        <v>98/11</v>
      </c>
      <c r="H447" s="43" t="s">
        <v>437</v>
      </c>
      <c r="I447" s="49"/>
      <c r="J447" s="50"/>
      <c r="K447" s="49">
        <v>1</v>
      </c>
      <c r="L447" s="49"/>
      <c r="M447" s="49"/>
      <c r="N447" s="49"/>
      <c r="O447" s="49"/>
      <c r="P447" s="49"/>
      <c r="Q447" s="49"/>
      <c r="R447" s="49"/>
      <c r="S447" s="49"/>
      <c r="T447" s="49"/>
      <c r="U447" s="49"/>
      <c r="V447" s="49"/>
      <c r="W447" s="49"/>
      <c r="X447" s="49"/>
      <c r="Y447" s="49"/>
      <c r="Z447" s="49"/>
      <c r="AA447" s="49"/>
      <c r="AB447" s="49"/>
      <c r="AC447" s="49"/>
      <c r="AD447" s="50"/>
      <c r="AF447" s="40"/>
    </row>
    <row r="448" spans="1:32">
      <c r="A448" s="42" t="s">
        <v>930</v>
      </c>
      <c r="B448" s="43" t="s">
        <v>1138</v>
      </c>
      <c r="C448" s="43"/>
      <c r="D448" s="44"/>
      <c r="E448" s="43"/>
      <c r="F448" s="44"/>
      <c r="G448" s="44" t="s">
        <v>930</v>
      </c>
      <c r="H448" s="43"/>
      <c r="I448" s="43"/>
      <c r="J448" s="45"/>
      <c r="K448" s="32">
        <v>1</v>
      </c>
      <c r="L448" s="32"/>
      <c r="M448" s="32"/>
      <c r="N448" s="32"/>
      <c r="O448" s="32"/>
      <c r="P448" s="32"/>
      <c r="Q448" s="32"/>
      <c r="R448" s="32"/>
      <c r="S448" s="32"/>
      <c r="T448" s="32"/>
      <c r="U448" s="32"/>
      <c r="V448" s="32"/>
      <c r="W448" s="32"/>
      <c r="X448" s="32"/>
      <c r="Y448" s="32"/>
      <c r="Z448" s="32"/>
      <c r="AA448" s="32"/>
      <c r="AB448" s="32"/>
      <c r="AC448" s="32"/>
      <c r="AD448" s="41"/>
      <c r="AF448" s="40"/>
    </row>
    <row r="449" spans="1:32">
      <c r="A449" s="42" t="s">
        <v>69</v>
      </c>
      <c r="B449" s="43" t="s">
        <v>1138</v>
      </c>
      <c r="C449" s="43"/>
      <c r="D449" s="44"/>
      <c r="E449" s="43"/>
      <c r="F449" s="44"/>
      <c r="G449" s="44" t="str">
        <f>VLOOKUP(A449,'4. 26th Round Awards'!B:B,1,FALSE)</f>
        <v>98/6b</v>
      </c>
      <c r="H449" s="43"/>
      <c r="I449" s="43"/>
      <c r="J449" s="45"/>
      <c r="K449" s="32">
        <v>1</v>
      </c>
      <c r="L449" s="32"/>
      <c r="M449" s="32"/>
      <c r="N449" s="32"/>
      <c r="O449" s="32"/>
      <c r="P449" s="32"/>
      <c r="Q449" s="32"/>
      <c r="R449" s="32"/>
      <c r="S449" s="32"/>
      <c r="T449" s="32"/>
      <c r="U449" s="32"/>
      <c r="V449" s="32"/>
      <c r="W449" s="32"/>
      <c r="X449" s="32"/>
      <c r="Y449" s="32"/>
      <c r="Z449" s="32"/>
      <c r="AA449" s="32"/>
      <c r="AB449" s="32"/>
      <c r="AC449" s="32"/>
      <c r="AD449" s="41"/>
      <c r="AF449" s="40"/>
    </row>
    <row r="450" spans="1:32">
      <c r="A450" s="42" t="s">
        <v>199</v>
      </c>
      <c r="B450" s="43" t="s">
        <v>1138</v>
      </c>
      <c r="C450" s="43"/>
      <c r="D450" s="44"/>
      <c r="E450" s="43"/>
      <c r="F450" s="44"/>
      <c r="G450" s="44"/>
      <c r="H450" s="43"/>
      <c r="I450" s="43"/>
      <c r="J450" s="45"/>
      <c r="K450" s="32"/>
      <c r="L450" s="32"/>
      <c r="M450" s="32"/>
      <c r="N450" s="32"/>
      <c r="O450" s="32"/>
      <c r="P450" s="32"/>
      <c r="Q450" s="32"/>
      <c r="R450" s="32"/>
      <c r="S450" s="32"/>
      <c r="T450" s="31">
        <v>1</v>
      </c>
      <c r="U450" s="32"/>
      <c r="V450" s="32"/>
      <c r="W450" s="32"/>
      <c r="X450" s="32"/>
      <c r="Y450" s="32"/>
      <c r="Z450" s="32"/>
      <c r="AA450" s="32"/>
      <c r="AB450" s="32"/>
      <c r="AC450" s="32"/>
      <c r="AD450" s="41"/>
      <c r="AF450" s="40"/>
    </row>
    <row r="451" spans="1:32" ht="13.5" thickBot="1">
      <c r="A451" s="54" t="s">
        <v>75</v>
      </c>
      <c r="B451" s="43" t="s">
        <v>1138</v>
      </c>
      <c r="C451" s="55"/>
      <c r="D451" s="56"/>
      <c r="E451" s="55"/>
      <c r="F451" s="56"/>
      <c r="G451" s="56"/>
      <c r="H451" s="55" t="s">
        <v>456</v>
      </c>
      <c r="I451" s="57"/>
      <c r="J451" s="58"/>
      <c r="K451" s="57"/>
      <c r="L451" s="57"/>
      <c r="M451" s="57"/>
      <c r="N451" s="57"/>
      <c r="O451" s="57"/>
      <c r="P451" s="57"/>
      <c r="Q451" s="57"/>
      <c r="R451" s="57"/>
      <c r="S451" s="57"/>
      <c r="T451" s="47">
        <v>1</v>
      </c>
      <c r="U451" s="57"/>
      <c r="V451" s="57"/>
      <c r="W451" s="57"/>
      <c r="X451" s="57"/>
      <c r="Y451" s="57"/>
      <c r="Z451" s="57"/>
      <c r="AA451" s="57"/>
      <c r="AB451" s="57"/>
      <c r="AC451" s="57"/>
      <c r="AD451" s="58"/>
      <c r="AF451" s="40"/>
    </row>
    <row r="452" spans="1:32">
      <c r="A452" s="31"/>
      <c r="B452" s="31"/>
      <c r="C452" s="31"/>
      <c r="D452" s="76"/>
      <c r="E452" s="31"/>
      <c r="F452" s="76"/>
      <c r="G452" s="76"/>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40"/>
      <c r="AF452" s="40"/>
    </row>
    <row r="453" spans="1:32" ht="15">
      <c r="A453" s="77"/>
      <c r="B453" s="77"/>
      <c r="C453" s="77"/>
      <c r="D453" s="78"/>
      <c r="E453" s="77"/>
      <c r="F453" s="77"/>
      <c r="G453" s="77"/>
      <c r="H453" s="82" t="s">
        <v>951</v>
      </c>
      <c r="I453" s="77"/>
      <c r="J453" s="77"/>
      <c r="K453" s="77"/>
      <c r="L453" s="77"/>
      <c r="M453" s="77"/>
      <c r="N453" s="77"/>
      <c r="O453" s="77"/>
      <c r="P453" s="77"/>
      <c r="Q453" s="77"/>
      <c r="R453" s="77"/>
      <c r="S453" s="77"/>
      <c r="T453" s="77"/>
      <c r="U453" s="77"/>
      <c r="V453" s="77"/>
      <c r="W453" s="77"/>
      <c r="X453" s="77"/>
      <c r="Y453" s="77"/>
      <c r="Z453" s="77"/>
      <c r="AA453" s="77"/>
      <c r="AB453" s="77"/>
      <c r="AC453" s="77"/>
      <c r="AD453" s="77"/>
      <c r="AE453" s="40"/>
      <c r="AF453" s="40"/>
    </row>
    <row r="454" spans="1:32">
      <c r="H454" s="60" t="s">
        <v>1135</v>
      </c>
      <c r="I454" s="2">
        <f t="shared" ref="I454:AD454" si="0">SUM(I8:I42)</f>
        <v>3</v>
      </c>
      <c r="J454" s="2">
        <f t="shared" si="0"/>
        <v>0</v>
      </c>
      <c r="K454" s="2">
        <f t="shared" si="0"/>
        <v>5</v>
      </c>
      <c r="L454" s="2">
        <f t="shared" si="0"/>
        <v>0</v>
      </c>
      <c r="M454" s="2">
        <f t="shared" si="0"/>
        <v>0</v>
      </c>
      <c r="N454" s="2">
        <f t="shared" si="0"/>
        <v>0</v>
      </c>
      <c r="O454" s="2">
        <f t="shared" si="0"/>
        <v>0</v>
      </c>
      <c r="P454" s="2">
        <f t="shared" si="0"/>
        <v>0</v>
      </c>
      <c r="Q454" s="2">
        <f t="shared" si="0"/>
        <v>0</v>
      </c>
      <c r="R454" s="2">
        <f t="shared" si="0"/>
        <v>0</v>
      </c>
      <c r="S454" s="2">
        <f t="shared" si="0"/>
        <v>0</v>
      </c>
      <c r="T454" s="2">
        <f t="shared" si="0"/>
        <v>30</v>
      </c>
      <c r="U454" s="2">
        <f t="shared" si="0"/>
        <v>0</v>
      </c>
      <c r="V454" s="2">
        <f t="shared" si="0"/>
        <v>0</v>
      </c>
      <c r="W454" s="2">
        <f t="shared" si="0"/>
        <v>0</v>
      </c>
      <c r="X454" s="2">
        <f t="shared" si="0"/>
        <v>0</v>
      </c>
      <c r="Y454" s="2">
        <f t="shared" si="0"/>
        <v>0</v>
      </c>
      <c r="Z454" s="2">
        <f t="shared" si="0"/>
        <v>0</v>
      </c>
      <c r="AA454" s="2">
        <f t="shared" si="0"/>
        <v>0</v>
      </c>
      <c r="AB454" s="2">
        <f t="shared" si="0"/>
        <v>0</v>
      </c>
      <c r="AC454" s="2">
        <f t="shared" si="0"/>
        <v>0</v>
      </c>
      <c r="AD454" s="2">
        <f t="shared" si="0"/>
        <v>0</v>
      </c>
      <c r="AF454" s="40"/>
    </row>
    <row r="455" spans="1:32">
      <c r="H455" s="60" t="s">
        <v>1136</v>
      </c>
      <c r="I455" s="2">
        <f>SUM(I43:I439)</f>
        <v>22</v>
      </c>
      <c r="J455" s="2">
        <f t="shared" ref="J455:AD455" si="1">SUM(J43:J439)</f>
        <v>0</v>
      </c>
      <c r="K455" s="2">
        <f t="shared" si="1"/>
        <v>116</v>
      </c>
      <c r="L455" s="2">
        <f t="shared" si="1"/>
        <v>0</v>
      </c>
      <c r="M455" s="2">
        <f t="shared" si="1"/>
        <v>0</v>
      </c>
      <c r="N455" s="2">
        <f t="shared" si="1"/>
        <v>0</v>
      </c>
      <c r="O455" s="2">
        <f t="shared" si="1"/>
        <v>0</v>
      </c>
      <c r="P455" s="2">
        <f t="shared" si="1"/>
        <v>0</v>
      </c>
      <c r="Q455" s="2">
        <f t="shared" si="1"/>
        <v>0</v>
      </c>
      <c r="R455" s="2">
        <f t="shared" si="1"/>
        <v>0</v>
      </c>
      <c r="S455" s="2">
        <f t="shared" si="1"/>
        <v>0</v>
      </c>
      <c r="T455" s="2">
        <f t="shared" si="1"/>
        <v>279</v>
      </c>
      <c r="U455" s="2">
        <f t="shared" si="1"/>
        <v>0</v>
      </c>
      <c r="V455" s="2">
        <f t="shared" si="1"/>
        <v>0</v>
      </c>
      <c r="W455" s="2">
        <f t="shared" si="1"/>
        <v>0</v>
      </c>
      <c r="X455" s="2">
        <f t="shared" si="1"/>
        <v>0</v>
      </c>
      <c r="Y455" s="2">
        <f t="shared" si="1"/>
        <v>0</v>
      </c>
      <c r="Z455" s="2">
        <f t="shared" si="1"/>
        <v>0</v>
      </c>
      <c r="AA455" s="2">
        <f t="shared" si="1"/>
        <v>0</v>
      </c>
      <c r="AB455" s="2">
        <f t="shared" si="1"/>
        <v>0</v>
      </c>
      <c r="AC455" s="2">
        <f t="shared" si="1"/>
        <v>0</v>
      </c>
      <c r="AD455" s="2">
        <f t="shared" si="1"/>
        <v>0</v>
      </c>
      <c r="AF455" s="40"/>
    </row>
    <row r="456" spans="1:32">
      <c r="H456" s="60" t="s">
        <v>1137</v>
      </c>
      <c r="I456" s="2">
        <f>SUM(I440:I445)</f>
        <v>0</v>
      </c>
      <c r="J456" s="2">
        <f t="shared" ref="J456:AD456" si="2">SUM(J440:J445)</f>
        <v>0</v>
      </c>
      <c r="K456" s="2">
        <f t="shared" si="2"/>
        <v>6</v>
      </c>
      <c r="L456" s="2">
        <f t="shared" si="2"/>
        <v>0</v>
      </c>
      <c r="M456" s="2">
        <f t="shared" si="2"/>
        <v>0</v>
      </c>
      <c r="N456" s="2">
        <f t="shared" si="2"/>
        <v>0</v>
      </c>
      <c r="O456" s="2">
        <f t="shared" si="2"/>
        <v>0</v>
      </c>
      <c r="P456" s="2">
        <f t="shared" si="2"/>
        <v>0</v>
      </c>
      <c r="Q456" s="2">
        <f t="shared" si="2"/>
        <v>0</v>
      </c>
      <c r="R456" s="2">
        <f t="shared" si="2"/>
        <v>0</v>
      </c>
      <c r="S456" s="2">
        <f t="shared" si="2"/>
        <v>0</v>
      </c>
      <c r="T456" s="2">
        <f t="shared" si="2"/>
        <v>0</v>
      </c>
      <c r="U456" s="2">
        <f t="shared" si="2"/>
        <v>0</v>
      </c>
      <c r="V456" s="2">
        <f t="shared" si="2"/>
        <v>0</v>
      </c>
      <c r="W456" s="2">
        <f t="shared" si="2"/>
        <v>0</v>
      </c>
      <c r="X456" s="2">
        <f t="shared" si="2"/>
        <v>0</v>
      </c>
      <c r="Y456" s="2">
        <f t="shared" si="2"/>
        <v>0</v>
      </c>
      <c r="Z456" s="2">
        <f t="shared" si="2"/>
        <v>0</v>
      </c>
      <c r="AA456" s="2">
        <f t="shared" si="2"/>
        <v>0</v>
      </c>
      <c r="AB456" s="2">
        <f t="shared" si="2"/>
        <v>0</v>
      </c>
      <c r="AC456" s="2">
        <f t="shared" si="2"/>
        <v>0</v>
      </c>
      <c r="AD456" s="2">
        <f t="shared" si="2"/>
        <v>0</v>
      </c>
      <c r="AF456" s="40"/>
    </row>
    <row r="457" spans="1:32">
      <c r="H457" s="60" t="s">
        <v>1138</v>
      </c>
      <c r="I457" s="2">
        <f>SUM(I446:I451)</f>
        <v>0</v>
      </c>
      <c r="J457" s="2">
        <f t="shared" ref="J457:AD457" si="3">SUM(J446:J451)</f>
        <v>0</v>
      </c>
      <c r="K457" s="2">
        <f t="shared" si="3"/>
        <v>4</v>
      </c>
      <c r="L457" s="2">
        <f t="shared" si="3"/>
        <v>0</v>
      </c>
      <c r="M457" s="2">
        <f t="shared" si="3"/>
        <v>0</v>
      </c>
      <c r="N457" s="2">
        <f t="shared" si="3"/>
        <v>0</v>
      </c>
      <c r="O457" s="2">
        <f t="shared" si="3"/>
        <v>0</v>
      </c>
      <c r="P457" s="2">
        <f t="shared" si="3"/>
        <v>0</v>
      </c>
      <c r="Q457" s="2">
        <f t="shared" si="3"/>
        <v>0</v>
      </c>
      <c r="R457" s="2">
        <f t="shared" si="3"/>
        <v>0</v>
      </c>
      <c r="S457" s="2">
        <f t="shared" si="3"/>
        <v>0</v>
      </c>
      <c r="T457" s="2">
        <f t="shared" si="3"/>
        <v>2</v>
      </c>
      <c r="U457" s="2">
        <f t="shared" si="3"/>
        <v>0</v>
      </c>
      <c r="V457" s="2">
        <f t="shared" si="3"/>
        <v>0</v>
      </c>
      <c r="W457" s="2">
        <f t="shared" si="3"/>
        <v>0</v>
      </c>
      <c r="X457" s="2">
        <f t="shared" si="3"/>
        <v>0</v>
      </c>
      <c r="Y457" s="2">
        <f t="shared" si="3"/>
        <v>0</v>
      </c>
      <c r="Z457" s="2">
        <f t="shared" si="3"/>
        <v>0</v>
      </c>
      <c r="AA457" s="2">
        <f t="shared" si="3"/>
        <v>0</v>
      </c>
      <c r="AB457" s="2">
        <f t="shared" si="3"/>
        <v>0</v>
      </c>
      <c r="AC457" s="2">
        <f t="shared" si="3"/>
        <v>0</v>
      </c>
      <c r="AD457" s="2">
        <f t="shared" si="3"/>
        <v>0</v>
      </c>
      <c r="AF457" s="40"/>
    </row>
    <row r="458" spans="1:32">
      <c r="H458" s="59" t="s">
        <v>1139</v>
      </c>
      <c r="I458" s="4">
        <f>SUM(I454:I457)</f>
        <v>25</v>
      </c>
      <c r="J458" s="4">
        <f t="shared" ref="J458:AD458" si="4">SUM(J454:J457)</f>
        <v>0</v>
      </c>
      <c r="K458" s="4">
        <f t="shared" si="4"/>
        <v>131</v>
      </c>
      <c r="L458" s="4">
        <f t="shared" si="4"/>
        <v>0</v>
      </c>
      <c r="M458" s="4">
        <f t="shared" si="4"/>
        <v>0</v>
      </c>
      <c r="N458" s="4">
        <f t="shared" si="4"/>
        <v>0</v>
      </c>
      <c r="O458" s="4">
        <f t="shared" si="4"/>
        <v>0</v>
      </c>
      <c r="P458" s="4">
        <f t="shared" si="4"/>
        <v>0</v>
      </c>
      <c r="Q458" s="4">
        <f t="shared" si="4"/>
        <v>0</v>
      </c>
      <c r="R458" s="4">
        <f t="shared" si="4"/>
        <v>0</v>
      </c>
      <c r="S458" s="4">
        <f t="shared" si="4"/>
        <v>0</v>
      </c>
      <c r="T458" s="4">
        <f t="shared" si="4"/>
        <v>311</v>
      </c>
      <c r="U458" s="4">
        <f t="shared" si="4"/>
        <v>0</v>
      </c>
      <c r="V458" s="4">
        <f t="shared" si="4"/>
        <v>0</v>
      </c>
      <c r="W458" s="4">
        <f t="shared" si="4"/>
        <v>0</v>
      </c>
      <c r="X458" s="4">
        <f t="shared" si="4"/>
        <v>0</v>
      </c>
      <c r="Y458" s="4">
        <f t="shared" si="4"/>
        <v>0</v>
      </c>
      <c r="Z458" s="4">
        <f t="shared" si="4"/>
        <v>0</v>
      </c>
      <c r="AA458" s="4">
        <f t="shared" si="4"/>
        <v>0</v>
      </c>
      <c r="AB458" s="4">
        <f t="shared" si="4"/>
        <v>0</v>
      </c>
      <c r="AC458" s="4">
        <f t="shared" si="4"/>
        <v>0</v>
      </c>
      <c r="AD458" s="4">
        <f t="shared" si="4"/>
        <v>0</v>
      </c>
      <c r="AF458" s="40"/>
    </row>
    <row r="459" spans="1:32">
      <c r="H459" s="60"/>
      <c r="AF459" s="40"/>
    </row>
    <row r="460" spans="1:32" ht="15">
      <c r="A460" s="77"/>
      <c r="B460" s="77"/>
      <c r="C460" s="77"/>
      <c r="D460" s="78"/>
      <c r="E460" s="77"/>
      <c r="F460" s="77"/>
      <c r="G460" s="77"/>
      <c r="H460" s="82" t="s">
        <v>1133</v>
      </c>
      <c r="I460" s="77"/>
      <c r="J460" s="77"/>
      <c r="K460" s="77"/>
      <c r="L460" s="77"/>
      <c r="M460" s="77"/>
      <c r="N460" s="77"/>
      <c r="O460" s="77"/>
      <c r="P460" s="77"/>
      <c r="Q460" s="77"/>
      <c r="R460" s="77"/>
      <c r="S460" s="77"/>
      <c r="T460" s="77"/>
      <c r="U460" s="77"/>
      <c r="V460" s="77"/>
      <c r="W460" s="77"/>
      <c r="X460" s="77"/>
      <c r="Y460" s="77"/>
      <c r="Z460" s="77"/>
      <c r="AA460" s="77"/>
      <c r="AB460" s="77"/>
      <c r="AC460" s="77"/>
      <c r="AD460" s="77"/>
      <c r="AF460" s="40"/>
    </row>
    <row r="461" spans="1:32">
      <c r="H461" s="61" t="s">
        <v>949</v>
      </c>
    </row>
    <row r="462" spans="1:32">
      <c r="H462" s="60" t="s">
        <v>1135</v>
      </c>
      <c r="I462" s="2">
        <f>SUM(I21:I22,I25,I33:I34,I39,I18)</f>
        <v>1</v>
      </c>
      <c r="J462" s="2">
        <f t="shared" ref="J462:AD462" si="5">SUM(J21:J22,J25,J33:J34,J39,J18)</f>
        <v>0</v>
      </c>
      <c r="K462" s="2">
        <f t="shared" si="5"/>
        <v>0</v>
      </c>
      <c r="L462" s="2">
        <f t="shared" si="5"/>
        <v>0</v>
      </c>
      <c r="M462" s="2">
        <f t="shared" si="5"/>
        <v>0</v>
      </c>
      <c r="N462" s="2">
        <f t="shared" si="5"/>
        <v>0</v>
      </c>
      <c r="O462" s="2">
        <f t="shared" si="5"/>
        <v>0</v>
      </c>
      <c r="P462" s="2">
        <f t="shared" si="5"/>
        <v>0</v>
      </c>
      <c r="Q462" s="2">
        <f t="shared" si="5"/>
        <v>0</v>
      </c>
      <c r="R462" s="2">
        <f t="shared" si="5"/>
        <v>0</v>
      </c>
      <c r="S462" s="2">
        <f t="shared" si="5"/>
        <v>0</v>
      </c>
      <c r="T462" s="2">
        <f t="shared" si="5"/>
        <v>7</v>
      </c>
      <c r="U462" s="2">
        <f t="shared" si="5"/>
        <v>0</v>
      </c>
      <c r="V462" s="2">
        <f t="shared" si="5"/>
        <v>0</v>
      </c>
      <c r="W462" s="2">
        <f t="shared" si="5"/>
        <v>0</v>
      </c>
      <c r="X462" s="2">
        <f t="shared" si="5"/>
        <v>0</v>
      </c>
      <c r="Y462" s="2">
        <f t="shared" si="5"/>
        <v>0</v>
      </c>
      <c r="Z462" s="2">
        <f t="shared" si="5"/>
        <v>0</v>
      </c>
      <c r="AA462" s="2">
        <f t="shared" si="5"/>
        <v>0</v>
      </c>
      <c r="AB462" s="2">
        <f t="shared" si="5"/>
        <v>0</v>
      </c>
      <c r="AC462" s="2">
        <f t="shared" si="5"/>
        <v>0</v>
      </c>
      <c r="AD462" s="2">
        <f t="shared" si="5"/>
        <v>0</v>
      </c>
      <c r="AF462" s="40"/>
    </row>
    <row r="463" spans="1:32">
      <c r="H463" s="60" t="s">
        <v>1136</v>
      </c>
      <c r="I463" s="2">
        <f>SUM(I162,I164:I165,I169:I175,I178:I179,I204,I214,I231,I241,I255:I256,I260,I265,I270,I272,I278,I289:I290,I292,I314,I317,I326:I328,I333,I336,I346,I352,I382,I393:I395,I401,I412:I414,I421,I425,I429)</f>
        <v>7</v>
      </c>
      <c r="J463" s="2">
        <f t="shared" ref="J463:AD463" si="6">SUM(J162,J164:J165,J169:J175,J178:J179,J204,J214,J231,J241,J255:J256,J260,J265,J270,J272,J278,J289:J290,J292,J314,J317,J326:J328,J333,J336,J346,J352,J382,J393:J395,J401,J412:J414,J421,J425,J429)</f>
        <v>0</v>
      </c>
      <c r="K463" s="2">
        <f t="shared" si="6"/>
        <v>0</v>
      </c>
      <c r="L463" s="2">
        <f t="shared" si="6"/>
        <v>0</v>
      </c>
      <c r="M463" s="2">
        <f t="shared" si="6"/>
        <v>0</v>
      </c>
      <c r="N463" s="2">
        <f t="shared" si="6"/>
        <v>0</v>
      </c>
      <c r="O463" s="2">
        <f t="shared" si="6"/>
        <v>0</v>
      </c>
      <c r="P463" s="2">
        <f t="shared" si="6"/>
        <v>0</v>
      </c>
      <c r="Q463" s="2">
        <f t="shared" si="6"/>
        <v>0</v>
      </c>
      <c r="R463" s="2">
        <f t="shared" si="6"/>
        <v>0</v>
      </c>
      <c r="S463" s="2">
        <f t="shared" si="6"/>
        <v>0</v>
      </c>
      <c r="T463" s="2">
        <f t="shared" si="6"/>
        <v>46</v>
      </c>
      <c r="U463" s="2">
        <f t="shared" si="6"/>
        <v>0</v>
      </c>
      <c r="V463" s="2">
        <f t="shared" si="6"/>
        <v>0</v>
      </c>
      <c r="W463" s="2">
        <f t="shared" si="6"/>
        <v>0</v>
      </c>
      <c r="X463" s="2">
        <f t="shared" si="6"/>
        <v>0</v>
      </c>
      <c r="Y463" s="2">
        <f t="shared" si="6"/>
        <v>0</v>
      </c>
      <c r="Z463" s="2">
        <f t="shared" si="6"/>
        <v>0</v>
      </c>
      <c r="AA463" s="2">
        <f t="shared" si="6"/>
        <v>0</v>
      </c>
      <c r="AB463" s="2">
        <f t="shared" si="6"/>
        <v>0</v>
      </c>
      <c r="AC463" s="2">
        <f t="shared" si="6"/>
        <v>0</v>
      </c>
      <c r="AD463" s="2">
        <f t="shared" si="6"/>
        <v>0</v>
      </c>
      <c r="AF463" s="40"/>
    </row>
    <row r="464" spans="1:32">
      <c r="H464" s="60" t="s">
        <v>1137</v>
      </c>
      <c r="I464" s="60">
        <v>0</v>
      </c>
      <c r="J464" s="60">
        <v>0</v>
      </c>
      <c r="K464" s="60">
        <v>0</v>
      </c>
      <c r="L464" s="60">
        <v>0</v>
      </c>
      <c r="M464" s="60">
        <v>0</v>
      </c>
      <c r="N464" s="60">
        <v>0</v>
      </c>
      <c r="O464" s="60">
        <v>0</v>
      </c>
      <c r="P464" s="60">
        <v>0</v>
      </c>
      <c r="Q464" s="60">
        <v>0</v>
      </c>
      <c r="R464" s="60">
        <v>0</v>
      </c>
      <c r="S464" s="60">
        <v>0</v>
      </c>
      <c r="T464" s="60">
        <v>0</v>
      </c>
      <c r="U464" s="60">
        <v>0</v>
      </c>
      <c r="V464" s="60">
        <v>0</v>
      </c>
      <c r="W464" s="60">
        <v>0</v>
      </c>
      <c r="X464" s="60">
        <v>0</v>
      </c>
      <c r="Y464" s="60">
        <v>0</v>
      </c>
      <c r="Z464" s="60">
        <v>0</v>
      </c>
      <c r="AA464" s="60">
        <v>0</v>
      </c>
      <c r="AB464" s="60">
        <v>0</v>
      </c>
      <c r="AC464" s="60">
        <v>0</v>
      </c>
      <c r="AD464" s="60">
        <v>0</v>
      </c>
      <c r="AF464" s="40"/>
    </row>
    <row r="465" spans="1:32">
      <c r="H465" s="60" t="s">
        <v>1138</v>
      </c>
      <c r="I465" s="2">
        <f>SUM(I451)</f>
        <v>0</v>
      </c>
      <c r="J465" s="2">
        <f t="shared" ref="J465:AD465" si="7">SUM(J451)</f>
        <v>0</v>
      </c>
      <c r="K465" s="2">
        <f t="shared" si="7"/>
        <v>0</v>
      </c>
      <c r="L465" s="2">
        <f t="shared" si="7"/>
        <v>0</v>
      </c>
      <c r="M465" s="2">
        <f t="shared" si="7"/>
        <v>0</v>
      </c>
      <c r="N465" s="2">
        <f t="shared" si="7"/>
        <v>0</v>
      </c>
      <c r="O465" s="2">
        <f t="shared" si="7"/>
        <v>0</v>
      </c>
      <c r="P465" s="2">
        <f t="shared" si="7"/>
        <v>0</v>
      </c>
      <c r="Q465" s="2">
        <f t="shared" si="7"/>
        <v>0</v>
      </c>
      <c r="R465" s="2">
        <f t="shared" si="7"/>
        <v>0</v>
      </c>
      <c r="S465" s="2">
        <f t="shared" si="7"/>
        <v>0</v>
      </c>
      <c r="T465" s="2">
        <f t="shared" si="7"/>
        <v>1</v>
      </c>
      <c r="U465" s="2">
        <f t="shared" si="7"/>
        <v>0</v>
      </c>
      <c r="V465" s="2">
        <f t="shared" si="7"/>
        <v>0</v>
      </c>
      <c r="W465" s="2">
        <f t="shared" si="7"/>
        <v>0</v>
      </c>
      <c r="X465" s="2">
        <f t="shared" si="7"/>
        <v>0</v>
      </c>
      <c r="Y465" s="2">
        <f t="shared" si="7"/>
        <v>0</v>
      </c>
      <c r="Z465" s="2">
        <f t="shared" si="7"/>
        <v>0</v>
      </c>
      <c r="AA465" s="2">
        <f t="shared" si="7"/>
        <v>0</v>
      </c>
      <c r="AB465" s="2">
        <f t="shared" si="7"/>
        <v>0</v>
      </c>
      <c r="AC465" s="2">
        <f t="shared" si="7"/>
        <v>0</v>
      </c>
      <c r="AD465" s="2">
        <f t="shared" si="7"/>
        <v>0</v>
      </c>
      <c r="AF465" s="40"/>
    </row>
    <row r="466" spans="1:32">
      <c r="H466" s="59" t="s">
        <v>1139</v>
      </c>
      <c r="I466" s="4">
        <f>SUM(I462:I465)</f>
        <v>8</v>
      </c>
      <c r="J466" s="4">
        <f t="shared" ref="J466" si="8">SUM(J462:J465)</f>
        <v>0</v>
      </c>
      <c r="K466" s="4">
        <f t="shared" ref="K466" si="9">SUM(K462:K465)</f>
        <v>0</v>
      </c>
      <c r="L466" s="4">
        <f t="shared" ref="L466" si="10">SUM(L462:L465)</f>
        <v>0</v>
      </c>
      <c r="M466" s="4">
        <f t="shared" ref="M466" si="11">SUM(M462:M465)</f>
        <v>0</v>
      </c>
      <c r="N466" s="4">
        <f t="shared" ref="N466" si="12">SUM(N462:N465)</f>
        <v>0</v>
      </c>
      <c r="O466" s="4">
        <f t="shared" ref="O466" si="13">SUM(O462:O465)</f>
        <v>0</v>
      </c>
      <c r="P466" s="4">
        <f t="shared" ref="P466" si="14">SUM(P462:P465)</f>
        <v>0</v>
      </c>
      <c r="Q466" s="4">
        <f t="shared" ref="Q466" si="15">SUM(Q462:Q465)</f>
        <v>0</v>
      </c>
      <c r="R466" s="4">
        <f t="shared" ref="R466" si="16">SUM(R462:R465)</f>
        <v>0</v>
      </c>
      <c r="S466" s="4">
        <f t="shared" ref="S466" si="17">SUM(S462:S465)</f>
        <v>0</v>
      </c>
      <c r="T466" s="4">
        <f t="shared" ref="T466" si="18">SUM(T462:T465)</f>
        <v>54</v>
      </c>
      <c r="U466" s="4">
        <f t="shared" ref="U466" si="19">SUM(U462:U465)</f>
        <v>0</v>
      </c>
      <c r="V466" s="4">
        <f t="shared" ref="V466" si="20">SUM(V462:V465)</f>
        <v>0</v>
      </c>
      <c r="W466" s="4">
        <f t="shared" ref="W466" si="21">SUM(W462:W465)</f>
        <v>0</v>
      </c>
      <c r="X466" s="4">
        <f t="shared" ref="X466" si="22">SUM(X462:X465)</f>
        <v>0</v>
      </c>
      <c r="Y466" s="4">
        <f t="shared" ref="Y466" si="23">SUM(Y462:Y465)</f>
        <v>0</v>
      </c>
      <c r="Z466" s="4">
        <f t="shared" ref="Z466" si="24">SUM(Z462:Z465)</f>
        <v>0</v>
      </c>
      <c r="AA466" s="4">
        <f t="shared" ref="AA466" si="25">SUM(AA462:AA465)</f>
        <v>0</v>
      </c>
      <c r="AB466" s="4">
        <f t="shared" ref="AB466" si="26">SUM(AB462:AB465)</f>
        <v>0</v>
      </c>
      <c r="AC466" s="4">
        <f t="shared" ref="AC466" si="27">SUM(AC462:AC465)</f>
        <v>0</v>
      </c>
      <c r="AD466" s="4">
        <f t="shared" ref="AD466" si="28">SUM(AD462:AD465)</f>
        <v>0</v>
      </c>
      <c r="AF466" s="40"/>
    </row>
    <row r="467" spans="1:32">
      <c r="H467" s="61" t="s">
        <v>950</v>
      </c>
      <c r="AF467" s="40"/>
    </row>
    <row r="468" spans="1:32">
      <c r="H468" s="60" t="s">
        <v>1135</v>
      </c>
      <c r="I468" s="2">
        <f>0</f>
        <v>0</v>
      </c>
      <c r="J468" s="2">
        <f>0</f>
        <v>0</v>
      </c>
      <c r="K468" s="2">
        <f>0</f>
        <v>0</v>
      </c>
      <c r="L468" s="2">
        <f>0</f>
        <v>0</v>
      </c>
      <c r="M468" s="2">
        <f>0</f>
        <v>0</v>
      </c>
      <c r="N468" s="2">
        <f>0</f>
        <v>0</v>
      </c>
      <c r="O468" s="2">
        <f>0</f>
        <v>0</v>
      </c>
      <c r="P468" s="2">
        <f>0</f>
        <v>0</v>
      </c>
      <c r="Q468" s="2">
        <f>0</f>
        <v>0</v>
      </c>
      <c r="R468" s="2">
        <f>0</f>
        <v>0</v>
      </c>
      <c r="S468" s="2">
        <f>0</f>
        <v>0</v>
      </c>
      <c r="T468" s="2">
        <f>0</f>
        <v>0</v>
      </c>
      <c r="U468" s="2">
        <f>0</f>
        <v>0</v>
      </c>
      <c r="V468" s="2">
        <f>0</f>
        <v>0</v>
      </c>
      <c r="W468" s="2">
        <f>0</f>
        <v>0</v>
      </c>
      <c r="X468" s="2">
        <f>0</f>
        <v>0</v>
      </c>
      <c r="Y468" s="2">
        <f>0</f>
        <v>0</v>
      </c>
      <c r="Z468" s="2">
        <f>0</f>
        <v>0</v>
      </c>
      <c r="AA468" s="2">
        <f>0</f>
        <v>0</v>
      </c>
      <c r="AB468" s="2">
        <f>0</f>
        <v>0</v>
      </c>
      <c r="AC468" s="2">
        <f>0</f>
        <v>0</v>
      </c>
      <c r="AD468" s="2">
        <f>0</f>
        <v>0</v>
      </c>
    </row>
    <row r="469" spans="1:32">
      <c r="H469" s="60" t="s">
        <v>1136</v>
      </c>
      <c r="I469" s="2">
        <f>0</f>
        <v>0</v>
      </c>
      <c r="J469" s="2">
        <f>0</f>
        <v>0</v>
      </c>
      <c r="K469" s="2">
        <f>0</f>
        <v>0</v>
      </c>
      <c r="L469" s="2">
        <f>0</f>
        <v>0</v>
      </c>
      <c r="M469" s="2">
        <f>0</f>
        <v>0</v>
      </c>
      <c r="N469" s="2">
        <f>0</f>
        <v>0</v>
      </c>
      <c r="O469" s="2">
        <f>0</f>
        <v>0</v>
      </c>
      <c r="P469" s="2">
        <f>0</f>
        <v>0</v>
      </c>
      <c r="Q469" s="2">
        <f>0</f>
        <v>0</v>
      </c>
      <c r="R469" s="2">
        <f>0</f>
        <v>0</v>
      </c>
      <c r="S469" s="2">
        <f>0</f>
        <v>0</v>
      </c>
      <c r="T469" s="2">
        <f>0</f>
        <v>0</v>
      </c>
      <c r="U469" s="2">
        <f>0</f>
        <v>0</v>
      </c>
      <c r="V469" s="2">
        <f>0</f>
        <v>0</v>
      </c>
      <c r="W469" s="2">
        <f>0</f>
        <v>0</v>
      </c>
      <c r="X469" s="2">
        <f>0</f>
        <v>0</v>
      </c>
      <c r="Y469" s="2">
        <f>0</f>
        <v>0</v>
      </c>
      <c r="Z469" s="2">
        <f>0</f>
        <v>0</v>
      </c>
      <c r="AA469" s="2">
        <f>0</f>
        <v>0</v>
      </c>
      <c r="AB469" s="2">
        <f>0</f>
        <v>0</v>
      </c>
      <c r="AC469" s="2">
        <f>0</f>
        <v>0</v>
      </c>
      <c r="AD469" s="2">
        <f>0</f>
        <v>0</v>
      </c>
    </row>
    <row r="470" spans="1:32">
      <c r="H470" s="60" t="s">
        <v>1137</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c r="AB470" s="2">
        <v>0</v>
      </c>
      <c r="AC470" s="2">
        <v>0</v>
      </c>
      <c r="AD470" s="2">
        <v>0</v>
      </c>
    </row>
    <row r="471" spans="1:32">
      <c r="H471" s="60" t="s">
        <v>1138</v>
      </c>
      <c r="I471" s="2">
        <f>I447</f>
        <v>0</v>
      </c>
      <c r="J471" s="2">
        <f t="shared" ref="J471:AD471" si="29">J447</f>
        <v>0</v>
      </c>
      <c r="K471" s="2">
        <f t="shared" si="29"/>
        <v>1</v>
      </c>
      <c r="L471" s="2">
        <f t="shared" si="29"/>
        <v>0</v>
      </c>
      <c r="M471" s="2">
        <f t="shared" si="29"/>
        <v>0</v>
      </c>
      <c r="N471" s="2">
        <f t="shared" si="29"/>
        <v>0</v>
      </c>
      <c r="O471" s="2">
        <f t="shared" si="29"/>
        <v>0</v>
      </c>
      <c r="P471" s="2">
        <f t="shared" si="29"/>
        <v>0</v>
      </c>
      <c r="Q471" s="2">
        <f t="shared" si="29"/>
        <v>0</v>
      </c>
      <c r="R471" s="2">
        <f t="shared" si="29"/>
        <v>0</v>
      </c>
      <c r="S471" s="2">
        <f t="shared" si="29"/>
        <v>0</v>
      </c>
      <c r="T471" s="2">
        <f t="shared" si="29"/>
        <v>0</v>
      </c>
      <c r="U471" s="2">
        <f t="shared" si="29"/>
        <v>0</v>
      </c>
      <c r="V471" s="2">
        <f t="shared" si="29"/>
        <v>0</v>
      </c>
      <c r="W471" s="2">
        <f t="shared" si="29"/>
        <v>0</v>
      </c>
      <c r="X471" s="2">
        <f t="shared" si="29"/>
        <v>0</v>
      </c>
      <c r="Y471" s="2">
        <f t="shared" si="29"/>
        <v>0</v>
      </c>
      <c r="Z471" s="2">
        <f t="shared" si="29"/>
        <v>0</v>
      </c>
      <c r="AA471" s="2">
        <f t="shared" si="29"/>
        <v>0</v>
      </c>
      <c r="AB471" s="2">
        <f t="shared" si="29"/>
        <v>0</v>
      </c>
      <c r="AC471" s="2">
        <f t="shared" si="29"/>
        <v>0</v>
      </c>
      <c r="AD471" s="2">
        <f t="shared" si="29"/>
        <v>0</v>
      </c>
    </row>
    <row r="472" spans="1:32">
      <c r="H472" s="59" t="s">
        <v>1139</v>
      </c>
      <c r="I472" s="4">
        <f>SUM(I468:I471)</f>
        <v>0</v>
      </c>
      <c r="J472" s="4">
        <f t="shared" ref="J472" si="30">SUM(J468:J471)</f>
        <v>0</v>
      </c>
      <c r="K472" s="4">
        <f t="shared" ref="K472" si="31">SUM(K468:K471)</f>
        <v>1</v>
      </c>
      <c r="L472" s="4">
        <f t="shared" ref="L472" si="32">SUM(L468:L471)</f>
        <v>0</v>
      </c>
      <c r="M472" s="4">
        <f t="shared" ref="M472" si="33">SUM(M468:M471)</f>
        <v>0</v>
      </c>
      <c r="N472" s="4">
        <f t="shared" ref="N472" si="34">SUM(N468:N471)</f>
        <v>0</v>
      </c>
      <c r="O472" s="4">
        <f t="shared" ref="O472" si="35">SUM(O468:O471)</f>
        <v>0</v>
      </c>
      <c r="P472" s="4">
        <f t="shared" ref="P472" si="36">SUM(P468:P471)</f>
        <v>0</v>
      </c>
      <c r="Q472" s="4">
        <f t="shared" ref="Q472" si="37">SUM(Q468:Q471)</f>
        <v>0</v>
      </c>
      <c r="R472" s="4">
        <f t="shared" ref="R472" si="38">SUM(R468:R471)</f>
        <v>0</v>
      </c>
      <c r="S472" s="4">
        <f t="shared" ref="S472" si="39">SUM(S468:S471)</f>
        <v>0</v>
      </c>
      <c r="T472" s="4">
        <f t="shared" ref="T472" si="40">SUM(T468:T471)</f>
        <v>0</v>
      </c>
      <c r="U472" s="4">
        <f t="shared" ref="U472" si="41">SUM(U468:U471)</f>
        <v>0</v>
      </c>
      <c r="V472" s="4">
        <f t="shared" ref="V472" si="42">SUM(V468:V471)</f>
        <v>0</v>
      </c>
      <c r="W472" s="4">
        <f t="shared" ref="W472" si="43">SUM(W468:W471)</f>
        <v>0</v>
      </c>
      <c r="X472" s="4">
        <f t="shared" ref="X472" si="44">SUM(X468:X471)</f>
        <v>0</v>
      </c>
      <c r="Y472" s="4">
        <f t="shared" ref="Y472" si="45">SUM(Y468:Y471)</f>
        <v>0</v>
      </c>
      <c r="Z472" s="4">
        <f t="shared" ref="Z472" si="46">SUM(Z468:Z471)</f>
        <v>0</v>
      </c>
      <c r="AA472" s="4">
        <f t="shared" ref="AA472" si="47">SUM(AA468:AA471)</f>
        <v>0</v>
      </c>
      <c r="AB472" s="4">
        <f t="shared" ref="AB472" si="48">SUM(AB468:AB471)</f>
        <v>0</v>
      </c>
      <c r="AC472" s="4">
        <f t="shared" ref="AC472" si="49">SUM(AC468:AC471)</f>
        <v>0</v>
      </c>
      <c r="AD472" s="4">
        <f t="shared" ref="AD472" si="50">SUM(AD468:AD471)</f>
        <v>0</v>
      </c>
      <c r="AF472" s="40"/>
    </row>
    <row r="473" spans="1:32">
      <c r="H473" s="60"/>
    </row>
    <row r="474" spans="1:32" ht="15">
      <c r="A474" s="77"/>
      <c r="B474" s="77"/>
      <c r="C474" s="77"/>
      <c r="D474" s="78"/>
      <c r="E474" s="77"/>
      <c r="F474" s="77"/>
      <c r="G474" s="77"/>
      <c r="H474" s="82" t="s">
        <v>1134</v>
      </c>
      <c r="I474" s="77"/>
      <c r="J474" s="77"/>
      <c r="K474" s="77"/>
      <c r="L474" s="77"/>
      <c r="M474" s="77"/>
      <c r="N474" s="77"/>
      <c r="O474" s="77"/>
      <c r="P474" s="77"/>
      <c r="Q474" s="77"/>
      <c r="R474" s="77"/>
      <c r="S474" s="77"/>
      <c r="T474" s="77"/>
      <c r="U474" s="77"/>
      <c r="V474" s="77"/>
      <c r="W474" s="77"/>
      <c r="X474" s="77"/>
      <c r="Y474" s="77"/>
      <c r="Z474" s="77"/>
      <c r="AA474" s="77"/>
      <c r="AB474" s="77"/>
      <c r="AC474" s="77"/>
      <c r="AD474" s="77"/>
      <c r="AF474" s="40"/>
    </row>
    <row r="475" spans="1:32">
      <c r="H475" s="61" t="s">
        <v>949</v>
      </c>
      <c r="AF475" s="40"/>
    </row>
    <row r="476" spans="1:32">
      <c r="H476" s="60" t="s">
        <v>1135</v>
      </c>
      <c r="I476" s="2">
        <f>SUM(I13:I17,I19:I20,I23:I24,I26:I32,I35:I38,I40:I42)</f>
        <v>2</v>
      </c>
      <c r="J476" s="2">
        <f t="shared" ref="J476:AD476" si="51">SUM(J13:J17,J19:J20,J23:J24,J26:J32,J35:J38,J40:J42)</f>
        <v>0</v>
      </c>
      <c r="K476" s="2">
        <f t="shared" si="51"/>
        <v>0</v>
      </c>
      <c r="L476" s="2">
        <f t="shared" si="51"/>
        <v>0</v>
      </c>
      <c r="M476" s="2">
        <f t="shared" si="51"/>
        <v>0</v>
      </c>
      <c r="N476" s="2">
        <f t="shared" si="51"/>
        <v>0</v>
      </c>
      <c r="O476" s="2">
        <f t="shared" si="51"/>
        <v>0</v>
      </c>
      <c r="P476" s="2">
        <f t="shared" si="51"/>
        <v>0</v>
      </c>
      <c r="Q476" s="2">
        <f t="shared" si="51"/>
        <v>0</v>
      </c>
      <c r="R476" s="2">
        <f t="shared" si="51"/>
        <v>0</v>
      </c>
      <c r="S476" s="2">
        <f t="shared" si="51"/>
        <v>0</v>
      </c>
      <c r="T476" s="2">
        <f t="shared" si="51"/>
        <v>23</v>
      </c>
      <c r="U476" s="2">
        <f t="shared" si="51"/>
        <v>0</v>
      </c>
      <c r="V476" s="2">
        <f t="shared" si="51"/>
        <v>0</v>
      </c>
      <c r="W476" s="2">
        <f t="shared" si="51"/>
        <v>0</v>
      </c>
      <c r="X476" s="2">
        <f t="shared" si="51"/>
        <v>0</v>
      </c>
      <c r="Y476" s="2">
        <f t="shared" si="51"/>
        <v>0</v>
      </c>
      <c r="Z476" s="2">
        <f t="shared" si="51"/>
        <v>0</v>
      </c>
      <c r="AA476" s="2">
        <f t="shared" si="51"/>
        <v>0</v>
      </c>
      <c r="AB476" s="2">
        <f t="shared" si="51"/>
        <v>0</v>
      </c>
      <c r="AC476" s="2">
        <f t="shared" si="51"/>
        <v>0</v>
      </c>
      <c r="AD476" s="2">
        <f t="shared" si="51"/>
        <v>0</v>
      </c>
      <c r="AF476" s="40"/>
    </row>
    <row r="477" spans="1:32">
      <c r="H477" s="60" t="s">
        <v>1136</v>
      </c>
      <c r="I477" s="2">
        <f>SUM(I159:I161,I163,I166:I168,I176:I177,I180:I203,I205:I213,I215:I230,I232:I240,I242:I254,I257:I259,I261:I264,I266:I269,I271,I273:I277,I279:I288,I291,I293:I313,I315:I316,I318:I325,I329:I332,I334:I335,I337:I345,I347:I351,I353:I381,I383:I392,I396:I400,I402:I411,I415:I420,I422:I424,I426:I428,I430:I439)</f>
        <v>15</v>
      </c>
      <c r="J477" s="2">
        <f t="shared" ref="J477:AD477" si="52">SUM(J159:J161,J163,J166:J168,J176:J177,J180:J203,J205:J213,J215:J230,J232:J240,J242:J254,J257:J259,J261:J264,J266:J269,J271,J273:J277,J279:J288,J291,J293:J313,J315:J316,J318:J325,J329:J332,J334:J335,J337:J345,J347:J351,J353:J381,J383:J392,J396:J400,J402:J411,J415:J420,J422:J424,J426:J428,J430:J439)</f>
        <v>0</v>
      </c>
      <c r="K477" s="2">
        <f t="shared" si="52"/>
        <v>0</v>
      </c>
      <c r="L477" s="2">
        <f t="shared" si="52"/>
        <v>0</v>
      </c>
      <c r="M477" s="2">
        <f t="shared" si="52"/>
        <v>0</v>
      </c>
      <c r="N477" s="2">
        <f t="shared" si="52"/>
        <v>0</v>
      </c>
      <c r="O477" s="2">
        <f t="shared" si="52"/>
        <v>0</v>
      </c>
      <c r="P477" s="2">
        <f t="shared" si="52"/>
        <v>0</v>
      </c>
      <c r="Q477" s="2">
        <f t="shared" si="52"/>
        <v>0</v>
      </c>
      <c r="R477" s="2">
        <f t="shared" si="52"/>
        <v>0</v>
      </c>
      <c r="S477" s="2">
        <f t="shared" si="52"/>
        <v>0</v>
      </c>
      <c r="T477" s="2">
        <f t="shared" si="52"/>
        <v>233</v>
      </c>
      <c r="U477" s="2">
        <f t="shared" si="52"/>
        <v>0</v>
      </c>
      <c r="V477" s="2">
        <f t="shared" si="52"/>
        <v>0</v>
      </c>
      <c r="W477" s="2">
        <f t="shared" si="52"/>
        <v>0</v>
      </c>
      <c r="X477" s="2">
        <f t="shared" si="52"/>
        <v>0</v>
      </c>
      <c r="Y477" s="2">
        <f t="shared" si="52"/>
        <v>0</v>
      </c>
      <c r="Z477" s="2">
        <f t="shared" si="52"/>
        <v>0</v>
      </c>
      <c r="AA477" s="2">
        <f t="shared" si="52"/>
        <v>0</v>
      </c>
      <c r="AB477" s="2">
        <f t="shared" si="52"/>
        <v>0</v>
      </c>
      <c r="AC477" s="2">
        <f t="shared" si="52"/>
        <v>0</v>
      </c>
      <c r="AD477" s="2">
        <f t="shared" si="52"/>
        <v>0</v>
      </c>
      <c r="AF477" s="40"/>
    </row>
    <row r="478" spans="1:32">
      <c r="H478" s="60" t="s">
        <v>1137</v>
      </c>
      <c r="I478" s="2">
        <v>0</v>
      </c>
      <c r="J478" s="2">
        <v>0</v>
      </c>
      <c r="K478" s="2">
        <v>0</v>
      </c>
      <c r="L478" s="2">
        <v>0</v>
      </c>
      <c r="M478" s="2">
        <v>0</v>
      </c>
      <c r="N478" s="2">
        <v>0</v>
      </c>
      <c r="O478" s="2">
        <v>0</v>
      </c>
      <c r="P478" s="2">
        <v>0</v>
      </c>
      <c r="Q478" s="2">
        <v>0</v>
      </c>
      <c r="R478" s="2">
        <v>0</v>
      </c>
      <c r="S478" s="2">
        <v>0</v>
      </c>
      <c r="T478" s="2">
        <v>0</v>
      </c>
      <c r="U478" s="2">
        <v>0</v>
      </c>
      <c r="V478" s="2">
        <v>0</v>
      </c>
      <c r="W478" s="2">
        <v>0</v>
      </c>
      <c r="X478" s="2">
        <v>0</v>
      </c>
      <c r="Y478" s="2">
        <v>0</v>
      </c>
      <c r="Z478" s="2">
        <v>0</v>
      </c>
      <c r="AA478" s="2">
        <v>0</v>
      </c>
      <c r="AB478" s="2">
        <v>0</v>
      </c>
      <c r="AC478" s="2">
        <v>0</v>
      </c>
      <c r="AD478" s="2">
        <v>0</v>
      </c>
      <c r="AF478" s="40"/>
    </row>
    <row r="479" spans="1:32">
      <c r="H479" s="60" t="s">
        <v>1138</v>
      </c>
      <c r="I479" s="2">
        <f>I450</f>
        <v>0</v>
      </c>
      <c r="J479" s="2">
        <f t="shared" ref="J479:AD479" si="53">J450</f>
        <v>0</v>
      </c>
      <c r="K479" s="2">
        <f t="shared" si="53"/>
        <v>0</v>
      </c>
      <c r="L479" s="2">
        <f t="shared" si="53"/>
        <v>0</v>
      </c>
      <c r="M479" s="2">
        <f t="shared" si="53"/>
        <v>0</v>
      </c>
      <c r="N479" s="2">
        <f t="shared" si="53"/>
        <v>0</v>
      </c>
      <c r="O479" s="2">
        <f t="shared" si="53"/>
        <v>0</v>
      </c>
      <c r="P479" s="2">
        <f t="shared" si="53"/>
        <v>0</v>
      </c>
      <c r="Q479" s="2">
        <f t="shared" si="53"/>
        <v>0</v>
      </c>
      <c r="R479" s="2">
        <f t="shared" si="53"/>
        <v>0</v>
      </c>
      <c r="S479" s="2">
        <f t="shared" si="53"/>
        <v>0</v>
      </c>
      <c r="T479" s="2">
        <f t="shared" si="53"/>
        <v>1</v>
      </c>
      <c r="U479" s="2">
        <f t="shared" si="53"/>
        <v>0</v>
      </c>
      <c r="V479" s="2">
        <f t="shared" si="53"/>
        <v>0</v>
      </c>
      <c r="W479" s="2">
        <f t="shared" si="53"/>
        <v>0</v>
      </c>
      <c r="X479" s="2">
        <f t="shared" si="53"/>
        <v>0</v>
      </c>
      <c r="Y479" s="2">
        <f t="shared" si="53"/>
        <v>0</v>
      </c>
      <c r="Z479" s="2">
        <f t="shared" si="53"/>
        <v>0</v>
      </c>
      <c r="AA479" s="2">
        <f t="shared" si="53"/>
        <v>0</v>
      </c>
      <c r="AB479" s="2">
        <f t="shared" si="53"/>
        <v>0</v>
      </c>
      <c r="AC479" s="2">
        <f t="shared" si="53"/>
        <v>0</v>
      </c>
      <c r="AD479" s="2">
        <f t="shared" si="53"/>
        <v>0</v>
      </c>
      <c r="AF479" s="40"/>
    </row>
    <row r="480" spans="1:32">
      <c r="H480" s="59" t="s">
        <v>1139</v>
      </c>
      <c r="I480" s="4">
        <f>SUM(I476:I479)</f>
        <v>17</v>
      </c>
      <c r="J480" s="4">
        <f t="shared" ref="J480" si="54">SUM(J476:J479)</f>
        <v>0</v>
      </c>
      <c r="K480" s="4">
        <f t="shared" ref="K480" si="55">SUM(K476:K479)</f>
        <v>0</v>
      </c>
      <c r="L480" s="4">
        <f t="shared" ref="L480" si="56">SUM(L476:L479)</f>
        <v>0</v>
      </c>
      <c r="M480" s="4">
        <f t="shared" ref="M480" si="57">SUM(M476:M479)</f>
        <v>0</v>
      </c>
      <c r="N480" s="4">
        <f t="shared" ref="N480" si="58">SUM(N476:N479)</f>
        <v>0</v>
      </c>
      <c r="O480" s="4">
        <f t="shared" ref="O480" si="59">SUM(O476:O479)</f>
        <v>0</v>
      </c>
      <c r="P480" s="4">
        <f t="shared" ref="P480" si="60">SUM(P476:P479)</f>
        <v>0</v>
      </c>
      <c r="Q480" s="4">
        <f t="shared" ref="Q480" si="61">SUM(Q476:Q479)</f>
        <v>0</v>
      </c>
      <c r="R480" s="4">
        <f t="shared" ref="R480" si="62">SUM(R476:R479)</f>
        <v>0</v>
      </c>
      <c r="S480" s="4">
        <f t="shared" ref="S480" si="63">SUM(S476:S479)</f>
        <v>0</v>
      </c>
      <c r="T480" s="4">
        <f t="shared" ref="T480" si="64">SUM(T476:T479)</f>
        <v>257</v>
      </c>
      <c r="U480" s="4">
        <f t="shared" ref="U480" si="65">SUM(U476:U479)</f>
        <v>0</v>
      </c>
      <c r="V480" s="4">
        <f t="shared" ref="V480" si="66">SUM(V476:V479)</f>
        <v>0</v>
      </c>
      <c r="W480" s="4">
        <f t="shared" ref="W480" si="67">SUM(W476:W479)</f>
        <v>0</v>
      </c>
      <c r="X480" s="4">
        <f t="shared" ref="X480" si="68">SUM(X476:X479)</f>
        <v>0</v>
      </c>
      <c r="Y480" s="4">
        <f t="shared" ref="Y480" si="69">SUM(Y476:Y479)</f>
        <v>0</v>
      </c>
      <c r="Z480" s="4">
        <f t="shared" ref="Z480" si="70">SUM(Z476:Z479)</f>
        <v>0</v>
      </c>
      <c r="AA480" s="4">
        <f t="shared" ref="AA480" si="71">SUM(AA476:AA479)</f>
        <v>0</v>
      </c>
      <c r="AB480" s="4">
        <f t="shared" ref="AB480" si="72">SUM(AB476:AB479)</f>
        <v>0</v>
      </c>
      <c r="AC480" s="4">
        <f t="shared" ref="AC480" si="73">SUM(AC476:AC479)</f>
        <v>0</v>
      </c>
      <c r="AD480" s="4">
        <f t="shared" ref="AD480" si="74">SUM(AD476:AD479)</f>
        <v>0</v>
      </c>
      <c r="AF480" s="40"/>
    </row>
    <row r="481" spans="1:32">
      <c r="H481" s="61" t="s">
        <v>950</v>
      </c>
      <c r="AF481" s="40"/>
    </row>
    <row r="482" spans="1:32">
      <c r="H482" s="60" t="s">
        <v>1135</v>
      </c>
      <c r="I482" s="2">
        <f>SUM(I8:I12)</f>
        <v>0</v>
      </c>
      <c r="J482" s="2">
        <f t="shared" ref="J482:AD482" si="75">SUM(J8:J12)</f>
        <v>0</v>
      </c>
      <c r="K482" s="2">
        <f t="shared" si="75"/>
        <v>5</v>
      </c>
      <c r="L482" s="2">
        <f t="shared" si="75"/>
        <v>0</v>
      </c>
      <c r="M482" s="2">
        <f t="shared" si="75"/>
        <v>0</v>
      </c>
      <c r="N482" s="2">
        <f t="shared" si="75"/>
        <v>0</v>
      </c>
      <c r="O482" s="2">
        <f t="shared" si="75"/>
        <v>0</v>
      </c>
      <c r="P482" s="2">
        <f t="shared" si="75"/>
        <v>0</v>
      </c>
      <c r="Q482" s="2">
        <f t="shared" si="75"/>
        <v>0</v>
      </c>
      <c r="R482" s="2">
        <f t="shared" si="75"/>
        <v>0</v>
      </c>
      <c r="S482" s="2">
        <f t="shared" si="75"/>
        <v>0</v>
      </c>
      <c r="T482" s="2">
        <f t="shared" si="75"/>
        <v>0</v>
      </c>
      <c r="U482" s="2">
        <f t="shared" si="75"/>
        <v>0</v>
      </c>
      <c r="V482" s="2">
        <f t="shared" si="75"/>
        <v>0</v>
      </c>
      <c r="W482" s="2">
        <f t="shared" si="75"/>
        <v>0</v>
      </c>
      <c r="X482" s="2">
        <f t="shared" si="75"/>
        <v>0</v>
      </c>
      <c r="Y482" s="2">
        <f t="shared" si="75"/>
        <v>0</v>
      </c>
      <c r="Z482" s="2">
        <f t="shared" si="75"/>
        <v>0</v>
      </c>
      <c r="AA482" s="2">
        <f t="shared" si="75"/>
        <v>0</v>
      </c>
      <c r="AB482" s="2">
        <f t="shared" si="75"/>
        <v>0</v>
      </c>
      <c r="AC482" s="2">
        <f t="shared" si="75"/>
        <v>0</v>
      </c>
      <c r="AD482" s="2">
        <f t="shared" si="75"/>
        <v>0</v>
      </c>
      <c r="AF482" s="40"/>
    </row>
    <row r="483" spans="1:32">
      <c r="H483" s="60" t="s">
        <v>1136</v>
      </c>
      <c r="I483" s="2">
        <f>SUM(I43:I158)</f>
        <v>0</v>
      </c>
      <c r="J483" s="2">
        <f t="shared" ref="J483:AD483" si="76">SUM(J43:J158)</f>
        <v>0</v>
      </c>
      <c r="K483" s="2">
        <f t="shared" si="76"/>
        <v>116</v>
      </c>
      <c r="L483" s="2">
        <f t="shared" si="76"/>
        <v>0</v>
      </c>
      <c r="M483" s="2">
        <f t="shared" si="76"/>
        <v>0</v>
      </c>
      <c r="N483" s="2">
        <f t="shared" si="76"/>
        <v>0</v>
      </c>
      <c r="O483" s="2">
        <f t="shared" si="76"/>
        <v>0</v>
      </c>
      <c r="P483" s="2">
        <f t="shared" si="76"/>
        <v>0</v>
      </c>
      <c r="Q483" s="2">
        <f t="shared" si="76"/>
        <v>0</v>
      </c>
      <c r="R483" s="2">
        <f t="shared" si="76"/>
        <v>0</v>
      </c>
      <c r="S483" s="2">
        <f t="shared" si="76"/>
        <v>0</v>
      </c>
      <c r="T483" s="2">
        <f t="shared" si="76"/>
        <v>0</v>
      </c>
      <c r="U483" s="2">
        <f t="shared" si="76"/>
        <v>0</v>
      </c>
      <c r="V483" s="2">
        <f t="shared" si="76"/>
        <v>0</v>
      </c>
      <c r="W483" s="2">
        <f t="shared" si="76"/>
        <v>0</v>
      </c>
      <c r="X483" s="2">
        <f t="shared" si="76"/>
        <v>0</v>
      </c>
      <c r="Y483" s="2">
        <f t="shared" si="76"/>
        <v>0</v>
      </c>
      <c r="Z483" s="2">
        <f t="shared" si="76"/>
        <v>0</v>
      </c>
      <c r="AA483" s="2">
        <f t="shared" si="76"/>
        <v>0</v>
      </c>
      <c r="AB483" s="2">
        <f t="shared" si="76"/>
        <v>0</v>
      </c>
      <c r="AC483" s="2">
        <f t="shared" si="76"/>
        <v>0</v>
      </c>
      <c r="AD483" s="2">
        <f t="shared" si="76"/>
        <v>0</v>
      </c>
      <c r="AF483" s="40"/>
    </row>
    <row r="484" spans="1:32">
      <c r="H484" s="60" t="s">
        <v>1137</v>
      </c>
      <c r="I484" s="2">
        <f>SUM(I440:I445)</f>
        <v>0</v>
      </c>
      <c r="J484" s="2">
        <f t="shared" ref="J484:AD484" si="77">SUM(J440:J445)</f>
        <v>0</v>
      </c>
      <c r="K484" s="2">
        <f t="shared" si="77"/>
        <v>6</v>
      </c>
      <c r="L484" s="2">
        <f t="shared" si="77"/>
        <v>0</v>
      </c>
      <c r="M484" s="2">
        <f t="shared" si="77"/>
        <v>0</v>
      </c>
      <c r="N484" s="2">
        <f t="shared" si="77"/>
        <v>0</v>
      </c>
      <c r="O484" s="2">
        <f t="shared" si="77"/>
        <v>0</v>
      </c>
      <c r="P484" s="2">
        <f t="shared" si="77"/>
        <v>0</v>
      </c>
      <c r="Q484" s="2">
        <f t="shared" si="77"/>
        <v>0</v>
      </c>
      <c r="R484" s="2">
        <f t="shared" si="77"/>
        <v>0</v>
      </c>
      <c r="S484" s="2">
        <f t="shared" si="77"/>
        <v>0</v>
      </c>
      <c r="T484" s="2">
        <f t="shared" si="77"/>
        <v>0</v>
      </c>
      <c r="U484" s="2">
        <f t="shared" si="77"/>
        <v>0</v>
      </c>
      <c r="V484" s="2">
        <f t="shared" si="77"/>
        <v>0</v>
      </c>
      <c r="W484" s="2">
        <f t="shared" si="77"/>
        <v>0</v>
      </c>
      <c r="X484" s="2">
        <f t="shared" si="77"/>
        <v>0</v>
      </c>
      <c r="Y484" s="2">
        <f t="shared" si="77"/>
        <v>0</v>
      </c>
      <c r="Z484" s="2">
        <f t="shared" si="77"/>
        <v>0</v>
      </c>
      <c r="AA484" s="2">
        <f t="shared" si="77"/>
        <v>0</v>
      </c>
      <c r="AB484" s="2">
        <f t="shared" si="77"/>
        <v>0</v>
      </c>
      <c r="AC484" s="2">
        <f t="shared" si="77"/>
        <v>0</v>
      </c>
      <c r="AD484" s="2">
        <f t="shared" si="77"/>
        <v>0</v>
      </c>
      <c r="AF484" s="40"/>
    </row>
    <row r="485" spans="1:32">
      <c r="H485" s="60" t="s">
        <v>1138</v>
      </c>
      <c r="I485" s="2">
        <f>SUM(I448:I449)</f>
        <v>0</v>
      </c>
      <c r="J485" s="2">
        <f t="shared" ref="J485:AD485" si="78">SUM(J448:J449)</f>
        <v>0</v>
      </c>
      <c r="K485" s="2">
        <f>SUM(K448:K449,K446)</f>
        <v>3</v>
      </c>
      <c r="L485" s="2">
        <f t="shared" si="78"/>
        <v>0</v>
      </c>
      <c r="M485" s="2">
        <f t="shared" si="78"/>
        <v>0</v>
      </c>
      <c r="N485" s="2">
        <f t="shared" si="78"/>
        <v>0</v>
      </c>
      <c r="O485" s="2">
        <f t="shared" si="78"/>
        <v>0</v>
      </c>
      <c r="P485" s="2">
        <f t="shared" si="78"/>
        <v>0</v>
      </c>
      <c r="Q485" s="2">
        <f t="shared" si="78"/>
        <v>0</v>
      </c>
      <c r="R485" s="2">
        <f t="shared" si="78"/>
        <v>0</v>
      </c>
      <c r="S485" s="2">
        <f t="shared" si="78"/>
        <v>0</v>
      </c>
      <c r="T485" s="2">
        <f t="shared" si="78"/>
        <v>0</v>
      </c>
      <c r="U485" s="2">
        <f t="shared" si="78"/>
        <v>0</v>
      </c>
      <c r="V485" s="2">
        <f t="shared" si="78"/>
        <v>0</v>
      </c>
      <c r="W485" s="2">
        <f t="shared" si="78"/>
        <v>0</v>
      </c>
      <c r="X485" s="2">
        <f t="shared" si="78"/>
        <v>0</v>
      </c>
      <c r="Y485" s="2">
        <f t="shared" si="78"/>
        <v>0</v>
      </c>
      <c r="Z485" s="2">
        <f t="shared" si="78"/>
        <v>0</v>
      </c>
      <c r="AA485" s="2">
        <f t="shared" si="78"/>
        <v>0</v>
      </c>
      <c r="AB485" s="2">
        <f t="shared" si="78"/>
        <v>0</v>
      </c>
      <c r="AC485" s="2">
        <f t="shared" si="78"/>
        <v>0</v>
      </c>
      <c r="AD485" s="2">
        <f t="shared" si="78"/>
        <v>0</v>
      </c>
      <c r="AF485" s="40"/>
    </row>
    <row r="486" spans="1:32">
      <c r="H486" s="59" t="s">
        <v>1139</v>
      </c>
      <c r="I486" s="4">
        <f>SUM(I482:I485)</f>
        <v>0</v>
      </c>
      <c r="J486" s="4">
        <f t="shared" ref="J486" si="79">SUM(J482:J485)</f>
        <v>0</v>
      </c>
      <c r="K486" s="4">
        <f t="shared" ref="K486" si="80">SUM(K482:K485)</f>
        <v>130</v>
      </c>
      <c r="L486" s="4">
        <f t="shared" ref="L486" si="81">SUM(L482:L485)</f>
        <v>0</v>
      </c>
      <c r="M486" s="4">
        <f t="shared" ref="M486" si="82">SUM(M482:M485)</f>
        <v>0</v>
      </c>
      <c r="N486" s="4">
        <f t="shared" ref="N486" si="83">SUM(N482:N485)</f>
        <v>0</v>
      </c>
      <c r="O486" s="4">
        <f t="shared" ref="O486" si="84">SUM(O482:O485)</f>
        <v>0</v>
      </c>
      <c r="P486" s="4">
        <f t="shared" ref="P486" si="85">SUM(P482:P485)</f>
        <v>0</v>
      </c>
      <c r="Q486" s="4">
        <f t="shared" ref="Q486" si="86">SUM(Q482:Q485)</f>
        <v>0</v>
      </c>
      <c r="R486" s="4">
        <f t="shared" ref="R486" si="87">SUM(R482:R485)</f>
        <v>0</v>
      </c>
      <c r="S486" s="4">
        <f t="shared" ref="S486" si="88">SUM(S482:S485)</f>
        <v>0</v>
      </c>
      <c r="T486" s="4">
        <f t="shared" ref="T486" si="89">SUM(T482:T485)</f>
        <v>0</v>
      </c>
      <c r="U486" s="4">
        <f t="shared" ref="U486" si="90">SUM(U482:U485)</f>
        <v>0</v>
      </c>
      <c r="V486" s="4">
        <f t="shared" ref="V486" si="91">SUM(V482:V485)</f>
        <v>0</v>
      </c>
      <c r="W486" s="4">
        <f t="shared" ref="W486" si="92">SUM(W482:W485)</f>
        <v>0</v>
      </c>
      <c r="X486" s="4">
        <f t="shared" ref="X486" si="93">SUM(X482:X485)</f>
        <v>0</v>
      </c>
      <c r="Y486" s="4">
        <f t="shared" ref="Y486" si="94">SUM(Y482:Y485)</f>
        <v>0</v>
      </c>
      <c r="Z486" s="4">
        <f t="shared" ref="Z486" si="95">SUM(Z482:Z485)</f>
        <v>0</v>
      </c>
      <c r="AA486" s="4">
        <f t="shared" ref="AA486" si="96">SUM(AA482:AA485)</f>
        <v>0</v>
      </c>
      <c r="AB486" s="4">
        <f t="shared" ref="AB486" si="97">SUM(AB482:AB485)</f>
        <v>0</v>
      </c>
      <c r="AC486" s="4">
        <f t="shared" ref="AC486" si="98">SUM(AC482:AC485)</f>
        <v>0</v>
      </c>
      <c r="AD486" s="4">
        <f t="shared" ref="AD486" si="99">SUM(AD482:AD485)</f>
        <v>0</v>
      </c>
      <c r="AF486" s="40"/>
    </row>
    <row r="487" spans="1:32">
      <c r="H487" s="60"/>
      <c r="AF487" s="40"/>
    </row>
    <row r="488" spans="1:32" ht="15">
      <c r="A488" s="77"/>
      <c r="B488" s="77"/>
      <c r="C488" s="77"/>
      <c r="D488" s="78"/>
      <c r="E488" s="77"/>
      <c r="F488" s="77"/>
      <c r="G488" s="77"/>
      <c r="H488" s="82" t="s">
        <v>953</v>
      </c>
      <c r="I488" s="77"/>
      <c r="J488" s="77"/>
      <c r="K488" s="79"/>
      <c r="L488" s="79"/>
      <c r="M488" s="79"/>
      <c r="N488" s="79"/>
      <c r="O488" s="79"/>
      <c r="P488" s="79"/>
      <c r="Q488" s="79"/>
      <c r="R488" s="79"/>
      <c r="S488" s="79"/>
      <c r="T488" s="79"/>
      <c r="U488" s="79"/>
      <c r="V488" s="79"/>
      <c r="W488" s="79"/>
      <c r="X488" s="79"/>
      <c r="Y488" s="79"/>
      <c r="Z488" s="79"/>
      <c r="AA488" s="79"/>
      <c r="AB488" s="79"/>
      <c r="AC488" s="79"/>
      <c r="AD488" s="77"/>
      <c r="AF488" s="40"/>
    </row>
    <row r="489" spans="1:32">
      <c r="H489" s="60" t="s">
        <v>1135</v>
      </c>
      <c r="I489" s="2">
        <v>0</v>
      </c>
      <c r="J489" s="2">
        <v>0</v>
      </c>
      <c r="K489" s="62">
        <v>0</v>
      </c>
      <c r="L489" s="62">
        <v>0</v>
      </c>
      <c r="M489" s="62">
        <v>0</v>
      </c>
      <c r="N489" s="62">
        <v>2</v>
      </c>
      <c r="O489" s="62">
        <v>0</v>
      </c>
      <c r="P489" s="62">
        <v>0</v>
      </c>
      <c r="Q489" s="62">
        <v>0</v>
      </c>
      <c r="R489" s="62">
        <v>2</v>
      </c>
      <c r="S489" s="62">
        <v>0</v>
      </c>
      <c r="T489" s="62">
        <v>0</v>
      </c>
      <c r="U489" s="62">
        <v>0</v>
      </c>
      <c r="V489" s="62">
        <v>2</v>
      </c>
      <c r="W489" s="62">
        <v>0</v>
      </c>
      <c r="X489" s="62">
        <v>0</v>
      </c>
      <c r="Y489" s="62">
        <v>0</v>
      </c>
      <c r="Z489" s="62">
        <v>2</v>
      </c>
      <c r="AA489" s="62">
        <v>0</v>
      </c>
      <c r="AB489" s="62">
        <v>0</v>
      </c>
      <c r="AC489" s="62">
        <v>0</v>
      </c>
      <c r="AD489" s="2">
        <f>AD462-AD476</f>
        <v>0</v>
      </c>
      <c r="AF489" s="40"/>
    </row>
    <row r="490" spans="1:32">
      <c r="H490" s="60" t="s">
        <v>1136</v>
      </c>
      <c r="I490" s="2">
        <v>0</v>
      </c>
      <c r="J490" s="2">
        <v>0</v>
      </c>
      <c r="K490" s="62">
        <v>0</v>
      </c>
      <c r="L490" s="62">
        <v>0</v>
      </c>
      <c r="M490" s="62">
        <v>0</v>
      </c>
      <c r="N490" s="62">
        <v>3</v>
      </c>
      <c r="O490" s="62">
        <v>0</v>
      </c>
      <c r="P490" s="62">
        <v>0</v>
      </c>
      <c r="Q490" s="62">
        <v>0</v>
      </c>
      <c r="R490" s="62">
        <v>3</v>
      </c>
      <c r="S490" s="62">
        <v>0</v>
      </c>
      <c r="T490" s="62">
        <v>0</v>
      </c>
      <c r="U490" s="62">
        <v>0</v>
      </c>
      <c r="V490" s="62">
        <v>3</v>
      </c>
      <c r="W490" s="62">
        <v>0</v>
      </c>
      <c r="X490" s="62">
        <v>0</v>
      </c>
      <c r="Y490" s="62">
        <v>0</v>
      </c>
      <c r="Z490" s="62">
        <v>3</v>
      </c>
      <c r="AA490" s="62">
        <v>0</v>
      </c>
      <c r="AB490" s="62">
        <v>0</v>
      </c>
      <c r="AC490" s="62">
        <v>0</v>
      </c>
      <c r="AD490" s="2">
        <f>AD463-AD477</f>
        <v>0</v>
      </c>
      <c r="AF490" s="40"/>
    </row>
    <row r="491" spans="1:32">
      <c r="H491" s="60" t="s">
        <v>1137</v>
      </c>
      <c r="I491" s="2">
        <v>0</v>
      </c>
      <c r="J491" s="2">
        <v>0</v>
      </c>
      <c r="K491" s="2">
        <v>0</v>
      </c>
      <c r="L491" s="2">
        <v>0</v>
      </c>
      <c r="M491" s="2">
        <v>0</v>
      </c>
      <c r="N491" s="2">
        <v>0</v>
      </c>
      <c r="O491" s="2">
        <v>0</v>
      </c>
      <c r="P491" s="2">
        <v>0</v>
      </c>
      <c r="Q491" s="2">
        <v>0</v>
      </c>
      <c r="R491" s="2">
        <v>0</v>
      </c>
      <c r="S491" s="2">
        <v>0</v>
      </c>
      <c r="T491" s="2">
        <v>0</v>
      </c>
      <c r="U491" s="2">
        <v>0</v>
      </c>
      <c r="V491" s="2">
        <v>0</v>
      </c>
      <c r="W491" s="2">
        <v>0</v>
      </c>
      <c r="X491" s="2">
        <v>0</v>
      </c>
      <c r="Y491" s="2">
        <v>0</v>
      </c>
      <c r="Z491" s="2">
        <v>0</v>
      </c>
      <c r="AA491" s="2">
        <v>0</v>
      </c>
      <c r="AB491" s="2">
        <v>0</v>
      </c>
      <c r="AC491" s="2">
        <v>0</v>
      </c>
      <c r="AD491" s="2">
        <v>0</v>
      </c>
      <c r="AF491" s="40"/>
    </row>
    <row r="492" spans="1:32">
      <c r="H492" s="60" t="s">
        <v>1138</v>
      </c>
      <c r="I492" s="2">
        <v>0</v>
      </c>
      <c r="J492" s="2">
        <v>0</v>
      </c>
      <c r="K492" s="2">
        <v>0</v>
      </c>
      <c r="L492" s="2">
        <v>0</v>
      </c>
      <c r="M492" s="2">
        <v>0</v>
      </c>
      <c r="N492" s="2">
        <v>0</v>
      </c>
      <c r="O492" s="2">
        <v>0</v>
      </c>
      <c r="P492" s="2">
        <v>0</v>
      </c>
      <c r="Q492" s="2">
        <v>0</v>
      </c>
      <c r="R492" s="2">
        <v>0</v>
      </c>
      <c r="S492" s="2">
        <v>0</v>
      </c>
      <c r="T492" s="2">
        <v>0</v>
      </c>
      <c r="U492" s="2">
        <v>0</v>
      </c>
      <c r="V492" s="2">
        <v>0</v>
      </c>
      <c r="W492" s="2">
        <v>0</v>
      </c>
      <c r="X492" s="2">
        <v>0</v>
      </c>
      <c r="Y492" s="2">
        <v>0</v>
      </c>
      <c r="Z492" s="2">
        <v>0</v>
      </c>
      <c r="AA492" s="2">
        <v>0</v>
      </c>
      <c r="AB492" s="2">
        <v>0</v>
      </c>
      <c r="AC492" s="2">
        <v>0</v>
      </c>
      <c r="AD492" s="2">
        <v>0</v>
      </c>
      <c r="AF492" s="40"/>
    </row>
    <row r="493" spans="1:32">
      <c r="H493" s="59" t="s">
        <v>1139</v>
      </c>
      <c r="I493" s="4">
        <f>SUM(I489:I492)</f>
        <v>0</v>
      </c>
      <c r="J493" s="4">
        <f t="shared" ref="J493" si="100">SUM(J489:J492)</f>
        <v>0</v>
      </c>
      <c r="K493" s="4">
        <f t="shared" ref="K493" si="101">SUM(K489:K492)</f>
        <v>0</v>
      </c>
      <c r="L493" s="4">
        <f t="shared" ref="L493" si="102">SUM(L489:L492)</f>
        <v>0</v>
      </c>
      <c r="M493" s="4">
        <f t="shared" ref="M493" si="103">SUM(M489:M492)</f>
        <v>0</v>
      </c>
      <c r="N493" s="4">
        <f t="shared" ref="N493" si="104">SUM(N489:N492)</f>
        <v>5</v>
      </c>
      <c r="O493" s="4">
        <f t="shared" ref="O493" si="105">SUM(O489:O492)</f>
        <v>0</v>
      </c>
      <c r="P493" s="4">
        <f t="shared" ref="P493" si="106">SUM(P489:P492)</f>
        <v>0</v>
      </c>
      <c r="Q493" s="4">
        <f t="shared" ref="Q493" si="107">SUM(Q489:Q492)</f>
        <v>0</v>
      </c>
      <c r="R493" s="4">
        <f t="shared" ref="R493" si="108">SUM(R489:R492)</f>
        <v>5</v>
      </c>
      <c r="S493" s="4">
        <f t="shared" ref="S493" si="109">SUM(S489:S492)</f>
        <v>0</v>
      </c>
      <c r="T493" s="4">
        <f t="shared" ref="T493" si="110">SUM(T489:T492)</f>
        <v>0</v>
      </c>
      <c r="U493" s="4">
        <f t="shared" ref="U493" si="111">SUM(U489:U492)</f>
        <v>0</v>
      </c>
      <c r="V493" s="4">
        <f t="shared" ref="V493" si="112">SUM(V489:V492)</f>
        <v>5</v>
      </c>
      <c r="W493" s="4">
        <f t="shared" ref="W493" si="113">SUM(W489:W492)</f>
        <v>0</v>
      </c>
      <c r="X493" s="4">
        <f t="shared" ref="X493" si="114">SUM(X489:X492)</f>
        <v>0</v>
      </c>
      <c r="Y493" s="4">
        <f t="shared" ref="Y493" si="115">SUM(Y489:Y492)</f>
        <v>0</v>
      </c>
      <c r="Z493" s="4">
        <f t="shared" ref="Z493" si="116">SUM(Z489:Z492)</f>
        <v>5</v>
      </c>
      <c r="AA493" s="4">
        <f t="shared" ref="AA493" si="117">SUM(AA489:AA492)</f>
        <v>0</v>
      </c>
      <c r="AB493" s="4">
        <f t="shared" ref="AB493" si="118">SUM(AB489:AB492)</f>
        <v>0</v>
      </c>
      <c r="AC493" s="4">
        <f t="shared" ref="AC493" si="119">SUM(AC489:AC492)</f>
        <v>0</v>
      </c>
      <c r="AD493" s="4">
        <f t="shared" ref="AD493" si="120">SUM(AD489:AD492)</f>
        <v>0</v>
      </c>
      <c r="AF493" s="40"/>
    </row>
    <row r="494" spans="1:32">
      <c r="H494" s="60"/>
      <c r="AF494" s="40"/>
    </row>
    <row r="495" spans="1:32" ht="15">
      <c r="A495" s="77"/>
      <c r="B495" s="77"/>
      <c r="C495" s="77"/>
      <c r="D495" s="78"/>
      <c r="E495" s="77"/>
      <c r="F495" s="77"/>
      <c r="G495" s="77"/>
      <c r="H495" s="82" t="s">
        <v>952</v>
      </c>
      <c r="I495" s="77"/>
      <c r="J495" s="77"/>
      <c r="K495" s="79"/>
      <c r="L495" s="79"/>
      <c r="M495" s="79"/>
      <c r="N495" s="79"/>
      <c r="O495" s="80"/>
      <c r="P495" s="80"/>
      <c r="Q495" s="80"/>
      <c r="R495" s="80"/>
      <c r="S495" s="80"/>
      <c r="T495" s="80"/>
      <c r="U495" s="80"/>
      <c r="V495" s="80"/>
      <c r="W495" s="80"/>
      <c r="X495" s="80"/>
      <c r="Y495" s="80"/>
      <c r="Z495" s="80"/>
      <c r="AA495" s="80"/>
      <c r="AB495" s="80"/>
      <c r="AC495" s="80"/>
      <c r="AD495" s="80"/>
    </row>
    <row r="496" spans="1:32">
      <c r="H496" s="60" t="s">
        <v>1135</v>
      </c>
      <c r="I496" s="2">
        <v>0</v>
      </c>
      <c r="J496" s="2">
        <v>0</v>
      </c>
      <c r="K496" s="62">
        <v>0</v>
      </c>
      <c r="L496" s="62">
        <v>0</v>
      </c>
      <c r="M496" s="62">
        <v>0</v>
      </c>
      <c r="N496" s="62">
        <v>0</v>
      </c>
      <c r="O496" s="63">
        <f>('2. Decommissions'!$F$183*0.5)/4</f>
        <v>1.5</v>
      </c>
      <c r="P496" s="63">
        <v>0</v>
      </c>
      <c r="Q496" s="63">
        <v>0</v>
      </c>
      <c r="R496" s="63">
        <v>0</v>
      </c>
      <c r="S496" s="63">
        <v>0</v>
      </c>
      <c r="T496" s="63">
        <f>('2. Decommissions'!$F$183*0.5)/4</f>
        <v>1.5</v>
      </c>
      <c r="U496" s="63">
        <v>0</v>
      </c>
      <c r="V496" s="63">
        <v>0</v>
      </c>
      <c r="W496" s="63">
        <v>0</v>
      </c>
      <c r="X496" s="63">
        <v>0</v>
      </c>
      <c r="Y496" s="63">
        <f>('2. Decommissions'!$F$183*0.5)/4</f>
        <v>1.5</v>
      </c>
      <c r="Z496" s="63">
        <v>0</v>
      </c>
      <c r="AA496" s="63">
        <v>0</v>
      </c>
      <c r="AB496" s="63">
        <v>0</v>
      </c>
      <c r="AC496" s="63">
        <v>0</v>
      </c>
      <c r="AD496" s="63">
        <f>('2. Decommissions'!$F$183*0.5)/4</f>
        <v>1.5</v>
      </c>
    </row>
    <row r="497" spans="8:32">
      <c r="H497" s="60" t="s">
        <v>1136</v>
      </c>
      <c r="I497" s="2">
        <f>SUM(I88,I248,I329,I334,I428,I427,I428,I433)-1</f>
        <v>0</v>
      </c>
      <c r="J497" s="2">
        <v>0</v>
      </c>
      <c r="K497" s="62">
        <v>0</v>
      </c>
      <c r="L497" s="62">
        <v>0</v>
      </c>
      <c r="M497" s="62">
        <v>0</v>
      </c>
      <c r="N497" s="62">
        <v>0</v>
      </c>
      <c r="O497" s="63">
        <f>('2. Decommissions'!$F$182*0.5)/4</f>
        <v>20.375</v>
      </c>
      <c r="P497" s="63">
        <v>0</v>
      </c>
      <c r="Q497" s="63">
        <v>0</v>
      </c>
      <c r="R497" s="63">
        <v>0</v>
      </c>
      <c r="S497" s="63">
        <v>0</v>
      </c>
      <c r="T497" s="63">
        <f>('2. Decommissions'!$F$182*0.5)/4</f>
        <v>20.375</v>
      </c>
      <c r="U497" s="63">
        <v>0</v>
      </c>
      <c r="V497" s="63">
        <v>0</v>
      </c>
      <c r="W497" s="63">
        <v>0</v>
      </c>
      <c r="X497" s="63">
        <v>0</v>
      </c>
      <c r="Y497" s="63">
        <f>('2. Decommissions'!$F$182*0.5)/4</f>
        <v>20.375</v>
      </c>
      <c r="Z497" s="63">
        <v>0</v>
      </c>
      <c r="AA497" s="63">
        <v>0</v>
      </c>
      <c r="AB497" s="63">
        <v>0</v>
      </c>
      <c r="AC497" s="63">
        <v>0</v>
      </c>
      <c r="AD497" s="63">
        <f>('2. Decommissions'!$F$182*0.5)/4</f>
        <v>20.375</v>
      </c>
    </row>
    <row r="498" spans="8:32">
      <c r="H498" s="60" t="s">
        <v>1137</v>
      </c>
      <c r="I498" s="2">
        <v>0</v>
      </c>
      <c r="J498" s="2">
        <v>0</v>
      </c>
      <c r="K498" s="2">
        <v>0</v>
      </c>
      <c r="L498" s="2">
        <v>0</v>
      </c>
      <c r="M498" s="2">
        <v>0</v>
      </c>
      <c r="N498" s="2">
        <v>0</v>
      </c>
      <c r="O498" s="2">
        <v>0</v>
      </c>
      <c r="P498" s="2">
        <v>0</v>
      </c>
      <c r="Q498" s="2">
        <v>0</v>
      </c>
      <c r="R498" s="2">
        <v>0</v>
      </c>
      <c r="S498" s="2">
        <v>0</v>
      </c>
      <c r="T498" s="2">
        <v>0</v>
      </c>
      <c r="U498" s="2">
        <v>0</v>
      </c>
      <c r="V498" s="2">
        <v>0</v>
      </c>
      <c r="W498" s="2">
        <v>0</v>
      </c>
      <c r="X498" s="2">
        <v>0</v>
      </c>
      <c r="Y498" s="2">
        <v>0</v>
      </c>
      <c r="Z498" s="2">
        <v>0</v>
      </c>
      <c r="AA498" s="2">
        <v>0</v>
      </c>
      <c r="AB498" s="2">
        <v>0</v>
      </c>
      <c r="AC498" s="2">
        <v>0</v>
      </c>
      <c r="AD498" s="2">
        <v>0</v>
      </c>
    </row>
    <row r="499" spans="8:32">
      <c r="H499" s="60" t="s">
        <v>1138</v>
      </c>
      <c r="I499" s="2">
        <v>0</v>
      </c>
      <c r="J499" s="2">
        <v>0</v>
      </c>
      <c r="K499" s="2">
        <v>0</v>
      </c>
      <c r="L499" s="2">
        <v>0</v>
      </c>
      <c r="M499" s="2">
        <v>0</v>
      </c>
      <c r="N499" s="2">
        <v>0</v>
      </c>
      <c r="O499" s="2">
        <v>0</v>
      </c>
      <c r="P499" s="2">
        <v>0</v>
      </c>
      <c r="Q499" s="2">
        <v>0</v>
      </c>
      <c r="R499" s="2">
        <v>0</v>
      </c>
      <c r="S499" s="2">
        <v>0</v>
      </c>
      <c r="T499" s="2">
        <v>0</v>
      </c>
      <c r="U499" s="2">
        <v>0</v>
      </c>
      <c r="V499" s="2">
        <v>0</v>
      </c>
      <c r="W499" s="2">
        <v>0</v>
      </c>
      <c r="X499" s="2">
        <v>0</v>
      </c>
      <c r="Y499" s="2">
        <v>0</v>
      </c>
      <c r="Z499" s="2">
        <v>0</v>
      </c>
      <c r="AA499" s="2">
        <v>0</v>
      </c>
      <c r="AB499" s="2">
        <v>0</v>
      </c>
      <c r="AC499" s="2">
        <v>0</v>
      </c>
      <c r="AD499" s="2">
        <v>0</v>
      </c>
    </row>
    <row r="500" spans="8:32">
      <c r="H500" s="59" t="s">
        <v>1139</v>
      </c>
      <c r="I500" s="4">
        <f>SUM(I496:I499)</f>
        <v>0</v>
      </c>
      <c r="J500" s="4">
        <f t="shared" ref="J500" si="121">SUM(J496:J499)</f>
        <v>0</v>
      </c>
      <c r="K500" s="4">
        <f t="shared" ref="K500" si="122">SUM(K496:K499)</f>
        <v>0</v>
      </c>
      <c r="L500" s="4">
        <f t="shared" ref="L500" si="123">SUM(L496:L499)</f>
        <v>0</v>
      </c>
      <c r="M500" s="4">
        <f t="shared" ref="M500" si="124">SUM(M496:M499)</f>
        <v>0</v>
      </c>
      <c r="N500" s="4">
        <f t="shared" ref="N500" si="125">SUM(N496:N499)</f>
        <v>0</v>
      </c>
      <c r="O500" s="81">
        <f t="shared" ref="O500" si="126">SUM(O496:O499)</f>
        <v>21.875</v>
      </c>
      <c r="P500" s="81">
        <f t="shared" ref="P500" si="127">SUM(P496:P499)</f>
        <v>0</v>
      </c>
      <c r="Q500" s="81">
        <f t="shared" ref="Q500" si="128">SUM(Q496:Q499)</f>
        <v>0</v>
      </c>
      <c r="R500" s="81">
        <f t="shared" ref="R500" si="129">SUM(R496:R499)</f>
        <v>0</v>
      </c>
      <c r="S500" s="81">
        <f t="shared" ref="S500" si="130">SUM(S496:S499)</f>
        <v>0</v>
      </c>
      <c r="T500" s="81">
        <f t="shared" ref="T500" si="131">SUM(T496:T499)</f>
        <v>21.875</v>
      </c>
      <c r="U500" s="81">
        <f t="shared" ref="U500" si="132">SUM(U496:U499)</f>
        <v>0</v>
      </c>
      <c r="V500" s="81">
        <f t="shared" ref="V500" si="133">SUM(V496:V499)</f>
        <v>0</v>
      </c>
      <c r="W500" s="81">
        <f t="shared" ref="W500" si="134">SUM(W496:W499)</f>
        <v>0</v>
      </c>
      <c r="X500" s="81">
        <f t="shared" ref="X500" si="135">SUM(X496:X499)</f>
        <v>0</v>
      </c>
      <c r="Y500" s="81">
        <f t="shared" ref="Y500" si="136">SUM(Y496:Y499)</f>
        <v>21.875</v>
      </c>
      <c r="Z500" s="81">
        <f t="shared" ref="Z500" si="137">SUM(Z496:Z499)</f>
        <v>0</v>
      </c>
      <c r="AA500" s="81">
        <f t="shared" ref="AA500" si="138">SUM(AA496:AA499)</f>
        <v>0</v>
      </c>
      <c r="AB500" s="81">
        <f t="shared" ref="AB500" si="139">SUM(AB496:AB499)</f>
        <v>0</v>
      </c>
      <c r="AC500" s="81">
        <f t="shared" ref="AC500" si="140">SUM(AC496:AC499)</f>
        <v>0</v>
      </c>
      <c r="AD500" s="81">
        <f t="shared" ref="AD500" si="141">SUM(AD496:AD499)</f>
        <v>21.875</v>
      </c>
      <c r="AF500" s="40"/>
    </row>
  </sheetData>
  <sheetProtection password="8725" sheet="1" objects="1" scenarios="1"/>
  <sortState ref="A6:AD449">
    <sortCondition ref="B6:B449"/>
  </sortState>
  <mergeCells count="11">
    <mergeCell ref="K5:AD5"/>
    <mergeCell ref="I5:J5"/>
    <mergeCell ref="A6:A7"/>
    <mergeCell ref="B6:B7"/>
    <mergeCell ref="C6:C7"/>
    <mergeCell ref="D6:D7"/>
    <mergeCell ref="E6:E7"/>
    <mergeCell ref="F6:F7"/>
    <mergeCell ref="G6:G7"/>
    <mergeCell ref="H6:H7"/>
    <mergeCell ref="A5: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V135"/>
  <sheetViews>
    <sheetView zoomScale="80" zoomScaleNormal="80" workbookViewId="0">
      <selection activeCell="N4" sqref="N4"/>
    </sheetView>
  </sheetViews>
  <sheetFormatPr defaultRowHeight="12.75"/>
  <cols>
    <col min="1" max="8" width="9.140625" style="2"/>
    <col min="9" max="9" width="30.85546875" style="2" bestFit="1" customWidth="1"/>
    <col min="10" max="10" width="9.140625" style="2"/>
    <col min="11" max="11" width="21" style="2" bestFit="1" customWidth="1"/>
    <col min="12" max="48" width="9.140625" style="40"/>
    <col min="49" max="16384" width="9.140625" style="2"/>
  </cols>
  <sheetData>
    <row r="1" spans="1:48">
      <c r="A1" s="62" t="s">
        <v>805</v>
      </c>
      <c r="B1" s="62" t="s">
        <v>806</v>
      </c>
      <c r="C1" s="62"/>
      <c r="D1" s="62" t="s">
        <v>807</v>
      </c>
      <c r="E1" s="62" t="s">
        <v>808</v>
      </c>
      <c r="F1" s="62" t="s">
        <v>809</v>
      </c>
      <c r="G1" s="62" t="s">
        <v>810</v>
      </c>
      <c r="H1" s="62" t="s">
        <v>811</v>
      </c>
      <c r="I1" s="62" t="s">
        <v>812</v>
      </c>
      <c r="J1" s="62" t="s">
        <v>813</v>
      </c>
      <c r="K1" s="62" t="s">
        <v>814</v>
      </c>
      <c r="L1" s="162" t="s">
        <v>938</v>
      </c>
    </row>
    <row r="2" spans="1:48">
      <c r="A2" s="62" t="s">
        <v>897</v>
      </c>
      <c r="B2" s="62" t="s">
        <v>62</v>
      </c>
      <c r="C2" s="62" t="str">
        <f>VLOOKUP(B2,'3. Future Applications'!A:A,1,FALSE)</f>
        <v>110/7d</v>
      </c>
      <c r="D2" s="62">
        <v>7</v>
      </c>
      <c r="E2" s="62" t="s">
        <v>845</v>
      </c>
      <c r="F2" s="62" t="s">
        <v>898</v>
      </c>
      <c r="G2" s="62" t="s">
        <v>817</v>
      </c>
      <c r="H2" s="62">
        <v>2</v>
      </c>
      <c r="I2" s="62" t="s">
        <v>818</v>
      </c>
      <c r="J2" s="62" t="s">
        <v>899</v>
      </c>
      <c r="K2" s="62" t="s">
        <v>798</v>
      </c>
    </row>
    <row r="3" spans="1:48" s="163" customFormat="1">
      <c r="A3" s="62" t="s">
        <v>897</v>
      </c>
      <c r="B3" s="62" t="s">
        <v>63</v>
      </c>
      <c r="C3" s="62" t="str">
        <f>VLOOKUP(B3,'3. Future Applications'!A:A,1,FALSE)</f>
        <v>110/8b</v>
      </c>
      <c r="D3" s="62">
        <v>8</v>
      </c>
      <c r="E3" s="62" t="s">
        <v>839</v>
      </c>
      <c r="F3" s="62" t="s">
        <v>900</v>
      </c>
      <c r="G3" s="62" t="s">
        <v>817</v>
      </c>
      <c r="H3" s="62">
        <v>2</v>
      </c>
      <c r="I3" s="62" t="s">
        <v>818</v>
      </c>
      <c r="J3" s="62" t="s">
        <v>901</v>
      </c>
      <c r="K3" s="62" t="s">
        <v>798</v>
      </c>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row>
    <row r="4" spans="1:48" s="163" customFormat="1">
      <c r="A4" s="162" t="s">
        <v>902</v>
      </c>
      <c r="B4" s="162" t="s">
        <v>903</v>
      </c>
      <c r="C4" s="162" t="str">
        <f>VLOOKUP(B4,'3. Future Applications'!A:A,1,FALSE)</f>
        <v>113/28a</v>
      </c>
      <c r="D4" s="162">
        <v>28</v>
      </c>
      <c r="E4" s="162" t="s">
        <v>828</v>
      </c>
      <c r="F4" s="162" t="s">
        <v>904</v>
      </c>
      <c r="G4" s="162" t="s">
        <v>817</v>
      </c>
      <c r="H4" s="162">
        <v>2</v>
      </c>
      <c r="I4" s="162" t="s">
        <v>818</v>
      </c>
      <c r="J4" s="162" t="s">
        <v>905</v>
      </c>
      <c r="K4" s="162" t="s">
        <v>798</v>
      </c>
      <c r="L4" s="40" t="s">
        <v>936</v>
      </c>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row>
    <row r="5" spans="1:48">
      <c r="A5" s="162" t="s">
        <v>902</v>
      </c>
      <c r="B5" s="162" t="s">
        <v>907</v>
      </c>
      <c r="C5" s="162" t="str">
        <f>VLOOKUP(B5,'3. Future Applications'!A:A,1,FALSE)</f>
        <v>113/28b</v>
      </c>
      <c r="D5" s="162">
        <v>28</v>
      </c>
      <c r="E5" s="162" t="s">
        <v>839</v>
      </c>
      <c r="F5" s="162" t="s">
        <v>832</v>
      </c>
      <c r="G5" s="162" t="s">
        <v>817</v>
      </c>
      <c r="H5" s="162">
        <v>2</v>
      </c>
      <c r="I5" s="162" t="s">
        <v>818</v>
      </c>
      <c r="J5" s="162" t="s">
        <v>908</v>
      </c>
      <c r="K5" s="162" t="s">
        <v>798</v>
      </c>
      <c r="L5" s="40" t="s">
        <v>936</v>
      </c>
    </row>
    <row r="6" spans="1:48">
      <c r="A6" s="62" t="s">
        <v>902</v>
      </c>
      <c r="B6" s="62" t="s">
        <v>64</v>
      </c>
      <c r="C6" s="62" t="str">
        <f>VLOOKUP(B6,'3. Future Applications'!A:A,1,FALSE)</f>
        <v>113/29a</v>
      </c>
      <c r="D6" s="62">
        <v>29</v>
      </c>
      <c r="E6" s="62" t="s">
        <v>828</v>
      </c>
      <c r="F6" s="62" t="s">
        <v>904</v>
      </c>
      <c r="G6" s="62" t="s">
        <v>817</v>
      </c>
      <c r="H6" s="62">
        <v>2</v>
      </c>
      <c r="I6" s="62" t="s">
        <v>818</v>
      </c>
      <c r="J6" s="62" t="s">
        <v>906</v>
      </c>
      <c r="K6" s="62" t="s">
        <v>798</v>
      </c>
    </row>
    <row r="7" spans="1:48">
      <c r="A7" s="62" t="s">
        <v>911</v>
      </c>
      <c r="B7" s="62" t="s">
        <v>409</v>
      </c>
      <c r="C7" s="62" t="str">
        <f>VLOOKUP(B7,'3. Future Applications'!A:A,1,FALSE)</f>
        <v>28/24</v>
      </c>
      <c r="D7" s="62">
        <v>24</v>
      </c>
      <c r="E7" s="62"/>
      <c r="F7" s="62"/>
      <c r="K7" s="62" t="s">
        <v>920</v>
      </c>
    </row>
    <row r="8" spans="1:48">
      <c r="A8" s="62" t="s">
        <v>911</v>
      </c>
      <c r="B8" s="62" t="s">
        <v>410</v>
      </c>
      <c r="C8" s="62" t="str">
        <f>VLOOKUP(B8,'3. Future Applications'!A:A,1,FALSE)</f>
        <v>28/25</v>
      </c>
      <c r="D8" s="62">
        <v>25</v>
      </c>
      <c r="E8" s="62"/>
      <c r="F8" s="62"/>
      <c r="K8" s="62" t="s">
        <v>920</v>
      </c>
    </row>
    <row r="9" spans="1:48">
      <c r="A9" s="62" t="s">
        <v>911</v>
      </c>
      <c r="B9" s="62" t="s">
        <v>412</v>
      </c>
      <c r="C9" s="62" t="str">
        <f>VLOOKUP(B9,'3. Future Applications'!A:A,1,FALSE)</f>
        <v>28/30a</v>
      </c>
      <c r="D9" s="62">
        <v>30</v>
      </c>
      <c r="E9" s="62" t="s">
        <v>828</v>
      </c>
      <c r="F9" s="62"/>
      <c r="K9" s="62" t="s">
        <v>920</v>
      </c>
    </row>
    <row r="10" spans="1:48">
      <c r="A10" s="62" t="s">
        <v>910</v>
      </c>
      <c r="B10" s="62" t="s">
        <v>354</v>
      </c>
      <c r="C10" s="62" t="str">
        <f>VLOOKUP(B10,'3. Future Applications'!A:A,1,FALSE)</f>
        <v>29/15b</v>
      </c>
      <c r="D10" s="62">
        <v>15</v>
      </c>
      <c r="E10" s="62" t="s">
        <v>839</v>
      </c>
      <c r="F10" s="62"/>
      <c r="K10" s="62" t="s">
        <v>920</v>
      </c>
    </row>
    <row r="11" spans="1:48" s="163" customFormat="1">
      <c r="A11" s="62" t="s">
        <v>910</v>
      </c>
      <c r="B11" s="62" t="s">
        <v>408</v>
      </c>
      <c r="C11" s="62" t="str">
        <f>VLOOKUP(B11,'3. Future Applications'!A:A,1,FALSE)</f>
        <v>29/20a</v>
      </c>
      <c r="D11" s="62">
        <v>20</v>
      </c>
      <c r="E11" s="62" t="s">
        <v>828</v>
      </c>
      <c r="F11" s="62"/>
      <c r="G11" s="2"/>
      <c r="H11" s="2"/>
      <c r="I11" s="2"/>
      <c r="J11" s="2"/>
      <c r="K11" s="62" t="s">
        <v>920</v>
      </c>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row>
    <row r="12" spans="1:48" s="163" customFormat="1">
      <c r="A12" s="62" t="s">
        <v>910</v>
      </c>
      <c r="B12" s="62" t="s">
        <v>355</v>
      </c>
      <c r="C12" s="62" t="str">
        <f>VLOOKUP(B12,'3. Future Applications'!A:A,1,FALSE)</f>
        <v>29/20b</v>
      </c>
      <c r="D12" s="62">
        <v>20</v>
      </c>
      <c r="E12" s="62" t="s">
        <v>839</v>
      </c>
      <c r="F12" s="62"/>
      <c r="G12" s="2"/>
      <c r="H12" s="2"/>
      <c r="I12" s="2"/>
      <c r="J12" s="2"/>
      <c r="K12" s="62" t="s">
        <v>920</v>
      </c>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row>
    <row r="13" spans="1:48">
      <c r="A13" s="62" t="s">
        <v>910</v>
      </c>
      <c r="B13" s="62" t="s">
        <v>411</v>
      </c>
      <c r="C13" s="62" t="str">
        <f>VLOOKUP(B13,'3. Future Applications'!A:A,1,FALSE)</f>
        <v>29/21</v>
      </c>
      <c r="D13" s="62">
        <v>21</v>
      </c>
      <c r="E13" s="62"/>
      <c r="F13" s="62"/>
      <c r="K13" s="62" t="s">
        <v>920</v>
      </c>
    </row>
    <row r="14" spans="1:48">
      <c r="A14" s="62" t="s">
        <v>910</v>
      </c>
      <c r="B14" s="62" t="s">
        <v>413</v>
      </c>
      <c r="C14" s="62" t="str">
        <f>VLOOKUP(B14,'3. Future Applications'!A:A,1,FALSE)</f>
        <v>29/26a</v>
      </c>
      <c r="D14" s="62">
        <v>26</v>
      </c>
      <c r="E14" s="62" t="s">
        <v>828</v>
      </c>
      <c r="F14" s="62"/>
      <c r="K14" s="62" t="s">
        <v>920</v>
      </c>
    </row>
    <row r="15" spans="1:48">
      <c r="A15" s="62" t="s">
        <v>912</v>
      </c>
      <c r="B15" s="62" t="s">
        <v>389</v>
      </c>
      <c r="C15" s="62" t="str">
        <f>VLOOKUP(B15,'3. Future Applications'!A:A,1,FALSE)</f>
        <v>30/17c</v>
      </c>
      <c r="D15" s="62">
        <v>17</v>
      </c>
      <c r="E15" s="62" t="s">
        <v>822</v>
      </c>
      <c r="F15" s="62"/>
      <c r="K15" s="62" t="s">
        <v>920</v>
      </c>
    </row>
    <row r="16" spans="1:48">
      <c r="A16" s="62" t="s">
        <v>912</v>
      </c>
      <c r="B16" s="62" t="s">
        <v>390</v>
      </c>
      <c r="C16" s="62" t="str">
        <f>VLOOKUP(B16,'3. Future Applications'!A:A,1,FALSE)</f>
        <v>30/17d</v>
      </c>
      <c r="D16" s="62">
        <v>17</v>
      </c>
      <c r="E16" s="62" t="s">
        <v>845</v>
      </c>
      <c r="F16" s="62"/>
      <c r="K16" s="62" t="s">
        <v>920</v>
      </c>
    </row>
    <row r="17" spans="1:48">
      <c r="A17" s="62" t="s">
        <v>912</v>
      </c>
      <c r="B17" s="62" t="s">
        <v>378</v>
      </c>
      <c r="C17" s="62" t="str">
        <f>VLOOKUP(B17,'3. Future Applications'!A:A,1,FALSE)</f>
        <v>30/22</v>
      </c>
      <c r="D17" s="62">
        <v>22</v>
      </c>
      <c r="E17" s="62"/>
      <c r="F17" s="62"/>
      <c r="K17" s="62" t="s">
        <v>920</v>
      </c>
    </row>
    <row r="18" spans="1:48">
      <c r="A18" s="62" t="s">
        <v>912</v>
      </c>
      <c r="B18" s="62" t="s">
        <v>388</v>
      </c>
      <c r="C18" s="62" t="str">
        <f>VLOOKUP(B18,'3. Future Applications'!A:A,1,FALSE)</f>
        <v>30/23</v>
      </c>
      <c r="D18" s="62">
        <v>23</v>
      </c>
      <c r="E18" s="62"/>
      <c r="F18" s="62"/>
      <c r="K18" s="62" t="s">
        <v>920</v>
      </c>
    </row>
    <row r="19" spans="1:48">
      <c r="A19" s="62" t="s">
        <v>912</v>
      </c>
      <c r="B19" s="62" t="s">
        <v>391</v>
      </c>
      <c r="C19" s="62" t="str">
        <f>VLOOKUP(B19,'3. Future Applications'!A:A,1,FALSE)</f>
        <v>30/24a</v>
      </c>
      <c r="D19" s="62">
        <v>24</v>
      </c>
      <c r="E19" s="62" t="s">
        <v>828</v>
      </c>
      <c r="F19" s="62"/>
      <c r="K19" s="62" t="s">
        <v>920</v>
      </c>
    </row>
    <row r="20" spans="1:48">
      <c r="A20" s="62" t="s">
        <v>912</v>
      </c>
      <c r="B20" s="62" t="s">
        <v>405</v>
      </c>
      <c r="C20" s="62" t="str">
        <f>VLOOKUP(B20,'3. Future Applications'!A:A,1,FALSE)</f>
        <v>30/24b</v>
      </c>
      <c r="D20" s="62">
        <v>24</v>
      </c>
      <c r="E20" s="62" t="s">
        <v>839</v>
      </c>
      <c r="F20" s="62"/>
      <c r="K20" s="62" t="s">
        <v>920</v>
      </c>
    </row>
    <row r="21" spans="1:48">
      <c r="A21" s="62" t="s">
        <v>912</v>
      </c>
      <c r="B21" s="62" t="s">
        <v>407</v>
      </c>
      <c r="C21" s="62" t="str">
        <f>VLOOKUP(B21,'3. Future Applications'!A:A,1,FALSE)</f>
        <v>30/24c</v>
      </c>
      <c r="D21" s="62">
        <v>24</v>
      </c>
      <c r="E21" s="62" t="s">
        <v>822</v>
      </c>
      <c r="F21" s="62"/>
      <c r="K21" s="62" t="s">
        <v>920</v>
      </c>
    </row>
    <row r="22" spans="1:48">
      <c r="A22" s="62" t="s">
        <v>912</v>
      </c>
      <c r="B22" s="62" t="s">
        <v>359</v>
      </c>
      <c r="C22" s="62" t="str">
        <f>VLOOKUP(B22,'3. Future Applications'!A:A,1,FALSE)</f>
        <v>30/25a</v>
      </c>
      <c r="D22" s="62">
        <v>25</v>
      </c>
      <c r="E22" s="62" t="s">
        <v>828</v>
      </c>
      <c r="F22" s="62"/>
      <c r="K22" s="62" t="s">
        <v>920</v>
      </c>
    </row>
    <row r="23" spans="1:48">
      <c r="A23" s="62" t="s">
        <v>912</v>
      </c>
      <c r="B23" s="62" t="s">
        <v>406</v>
      </c>
      <c r="C23" s="62" t="str">
        <f>VLOOKUP(B23,'3. Future Applications'!A:A,1,FALSE)</f>
        <v>30/25c</v>
      </c>
      <c r="D23" s="62">
        <v>25</v>
      </c>
      <c r="E23" s="62" t="s">
        <v>822</v>
      </c>
      <c r="F23" s="62"/>
      <c r="K23" s="62" t="s">
        <v>920</v>
      </c>
    </row>
    <row r="24" spans="1:48" s="163" customFormat="1">
      <c r="A24" s="62" t="s">
        <v>913</v>
      </c>
      <c r="B24" s="62" t="s">
        <v>369</v>
      </c>
      <c r="C24" s="62" t="str">
        <f>VLOOKUP(B24,'3. Future Applications'!A:A,1,FALSE)</f>
        <v>36/20</v>
      </c>
      <c r="D24" s="62">
        <v>20</v>
      </c>
      <c r="E24" s="62"/>
      <c r="F24" s="62"/>
      <c r="G24" s="2"/>
      <c r="H24" s="2"/>
      <c r="I24" s="2"/>
      <c r="J24" s="2"/>
      <c r="K24" s="62" t="s">
        <v>920</v>
      </c>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row>
    <row r="25" spans="1:48">
      <c r="A25" s="62" t="s">
        <v>913</v>
      </c>
      <c r="B25" s="62" t="s">
        <v>363</v>
      </c>
      <c r="C25" s="62" t="str">
        <f>VLOOKUP(B25,'3. Future Applications'!A:A,1,FALSE)</f>
        <v>36/23</v>
      </c>
      <c r="D25" s="62">
        <v>23</v>
      </c>
      <c r="E25" s="62"/>
      <c r="F25" s="62"/>
      <c r="K25" s="62" t="s">
        <v>920</v>
      </c>
    </row>
    <row r="26" spans="1:48" s="163" customFormat="1">
      <c r="A26" s="62" t="s">
        <v>913</v>
      </c>
      <c r="B26" s="62" t="s">
        <v>364</v>
      </c>
      <c r="C26" s="62" t="str">
        <f>VLOOKUP(B26,'3. Future Applications'!A:A,1,FALSE)</f>
        <v>36/24</v>
      </c>
      <c r="D26" s="62">
        <v>24</v>
      </c>
      <c r="E26" s="62"/>
      <c r="F26" s="62"/>
      <c r="G26" s="2"/>
      <c r="H26" s="2"/>
      <c r="I26" s="2"/>
      <c r="J26" s="2"/>
      <c r="K26" s="62" t="s">
        <v>920</v>
      </c>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row>
    <row r="27" spans="1:48" s="163" customFormat="1">
      <c r="A27" s="62" t="s">
        <v>913</v>
      </c>
      <c r="B27" s="62" t="s">
        <v>361</v>
      </c>
      <c r="C27" s="62" t="str">
        <f>VLOOKUP(B27,'3. Future Applications'!A:A,1,FALSE)</f>
        <v>36/25</v>
      </c>
      <c r="D27" s="62">
        <v>25</v>
      </c>
      <c r="E27" s="62"/>
      <c r="F27" s="62"/>
      <c r="G27" s="2"/>
      <c r="H27" s="2"/>
      <c r="I27" s="2"/>
      <c r="J27" s="2"/>
      <c r="K27" s="62" t="s">
        <v>920</v>
      </c>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row>
    <row r="28" spans="1:48">
      <c r="A28" s="62" t="s">
        <v>913</v>
      </c>
      <c r="B28" s="62" t="s">
        <v>365</v>
      </c>
      <c r="C28" s="62" t="str">
        <f>VLOOKUP(B28,'3. Future Applications'!A:A,1,FALSE)</f>
        <v>36/26</v>
      </c>
      <c r="D28" s="62">
        <v>26</v>
      </c>
      <c r="E28" s="62"/>
      <c r="F28" s="62"/>
      <c r="K28" s="62" t="s">
        <v>920</v>
      </c>
    </row>
    <row r="29" spans="1:48">
      <c r="A29" s="62" t="s">
        <v>913</v>
      </c>
      <c r="B29" s="62" t="s">
        <v>366</v>
      </c>
      <c r="C29" s="62" t="str">
        <f>VLOOKUP(B29,'3. Future Applications'!A:A,1,FALSE)</f>
        <v>36/27</v>
      </c>
      <c r="D29" s="62">
        <v>27</v>
      </c>
      <c r="E29" s="62"/>
      <c r="F29" s="62"/>
      <c r="K29" s="62" t="s">
        <v>920</v>
      </c>
    </row>
    <row r="30" spans="1:48">
      <c r="A30" s="62" t="s">
        <v>913</v>
      </c>
      <c r="B30" s="62" t="s">
        <v>367</v>
      </c>
      <c r="C30" s="62" t="str">
        <f>VLOOKUP(B30,'3. Future Applications'!A:A,1,FALSE)</f>
        <v>36/28</v>
      </c>
      <c r="D30" s="62">
        <v>28</v>
      </c>
      <c r="E30" s="62"/>
      <c r="F30" s="62"/>
      <c r="K30" s="62" t="s">
        <v>920</v>
      </c>
    </row>
    <row r="31" spans="1:48">
      <c r="A31" s="62" t="s">
        <v>913</v>
      </c>
      <c r="B31" s="62" t="s">
        <v>368</v>
      </c>
      <c r="C31" s="62" t="str">
        <f>VLOOKUP(B31,'3. Future Applications'!A:A,1,FALSE)</f>
        <v>36/29</v>
      </c>
      <c r="D31" s="62">
        <v>29</v>
      </c>
      <c r="E31" s="62"/>
      <c r="F31" s="62"/>
      <c r="K31" s="62" t="s">
        <v>920</v>
      </c>
    </row>
    <row r="32" spans="1:48">
      <c r="A32" s="62" t="s">
        <v>914</v>
      </c>
      <c r="B32" s="62" t="s">
        <v>382</v>
      </c>
      <c r="C32" s="62" t="str">
        <f>VLOOKUP(B32,'3. Future Applications'!A:A,1,FALSE)</f>
        <v>37/10a</v>
      </c>
      <c r="D32" s="62">
        <v>10</v>
      </c>
      <c r="E32" s="62" t="s">
        <v>828</v>
      </c>
      <c r="F32" s="62"/>
      <c r="K32" s="62" t="s">
        <v>920</v>
      </c>
    </row>
    <row r="33" spans="1:48">
      <c r="A33" s="62" t="s">
        <v>914</v>
      </c>
      <c r="B33" s="62" t="s">
        <v>370</v>
      </c>
      <c r="C33" s="62" t="str">
        <f>VLOOKUP(B33,'3. Future Applications'!A:A,1,FALSE)</f>
        <v>37/16</v>
      </c>
      <c r="D33" s="62">
        <v>16</v>
      </c>
      <c r="E33" s="62"/>
      <c r="F33" s="62"/>
      <c r="K33" s="62" t="s">
        <v>920</v>
      </c>
    </row>
    <row r="34" spans="1:48">
      <c r="A34" s="62" t="s">
        <v>914</v>
      </c>
      <c r="B34" s="62" t="s">
        <v>362</v>
      </c>
      <c r="C34" s="62" t="str">
        <f>VLOOKUP(B34,'3. Future Applications'!A:A,1,FALSE)</f>
        <v>37/21</v>
      </c>
      <c r="D34" s="62">
        <v>21</v>
      </c>
      <c r="E34" s="62"/>
      <c r="F34" s="62"/>
      <c r="K34" s="62" t="s">
        <v>920</v>
      </c>
    </row>
    <row r="35" spans="1:48">
      <c r="A35" s="62" t="s">
        <v>914</v>
      </c>
      <c r="B35" s="62" t="s">
        <v>392</v>
      </c>
      <c r="C35" s="62" t="str">
        <f>VLOOKUP(B35,'3. Future Applications'!A:A,1,FALSE)</f>
        <v>37/5</v>
      </c>
      <c r="D35" s="62">
        <v>5</v>
      </c>
      <c r="E35" s="62"/>
      <c r="F35" s="62"/>
      <c r="K35" s="62" t="s">
        <v>920</v>
      </c>
    </row>
    <row r="36" spans="1:48">
      <c r="A36" s="62" t="s">
        <v>915</v>
      </c>
      <c r="B36" s="62" t="s">
        <v>380</v>
      </c>
      <c r="C36" s="62" t="str">
        <f>VLOOKUP(B36,'3. Future Applications'!A:A,1,FALSE)</f>
        <v>38/1</v>
      </c>
      <c r="D36" s="62">
        <v>1</v>
      </c>
      <c r="E36" s="62"/>
      <c r="F36" s="62"/>
      <c r="K36" s="62" t="s">
        <v>920</v>
      </c>
    </row>
    <row r="37" spans="1:48">
      <c r="A37" s="62" t="s">
        <v>915</v>
      </c>
      <c r="B37" s="62" t="s">
        <v>384</v>
      </c>
      <c r="C37" s="62" t="str">
        <f>VLOOKUP(B37,'3. Future Applications'!A:A,1,FALSE)</f>
        <v>38/10</v>
      </c>
      <c r="D37" s="62">
        <v>10</v>
      </c>
      <c r="E37" s="62"/>
      <c r="F37" s="62"/>
      <c r="K37" s="62" t="s">
        <v>920</v>
      </c>
    </row>
    <row r="38" spans="1:48">
      <c r="A38" s="62" t="s">
        <v>915</v>
      </c>
      <c r="B38" s="62" t="s">
        <v>383</v>
      </c>
      <c r="C38" s="62" t="str">
        <f>VLOOKUP(B38,'3. Future Applications'!A:A,1,FALSE)</f>
        <v>38/5</v>
      </c>
      <c r="D38" s="62">
        <v>5</v>
      </c>
      <c r="E38" s="62"/>
      <c r="F38" s="62"/>
      <c r="K38" s="62" t="s">
        <v>920</v>
      </c>
    </row>
    <row r="39" spans="1:48">
      <c r="A39" s="62" t="s">
        <v>915</v>
      </c>
      <c r="B39" s="62" t="s">
        <v>381</v>
      </c>
      <c r="C39" s="62" t="str">
        <f>VLOOKUP(B39,'3. Future Applications'!A:A,1,FALSE)</f>
        <v>38/6a</v>
      </c>
      <c r="D39" s="62">
        <v>6</v>
      </c>
      <c r="E39" s="62" t="s">
        <v>828</v>
      </c>
      <c r="F39" s="62"/>
      <c r="K39" s="62" t="s">
        <v>920</v>
      </c>
    </row>
    <row r="40" spans="1:48" s="163" customFormat="1">
      <c r="A40" s="62" t="s">
        <v>916</v>
      </c>
      <c r="B40" s="62" t="s">
        <v>387</v>
      </c>
      <c r="C40" s="62" t="str">
        <f>VLOOKUP(B40,'3. Future Applications'!A:A,1,FALSE)</f>
        <v>39/1b</v>
      </c>
      <c r="D40" s="62">
        <v>1</v>
      </c>
      <c r="E40" s="62" t="s">
        <v>839</v>
      </c>
      <c r="F40" s="62"/>
      <c r="G40" s="2"/>
      <c r="H40" s="2"/>
      <c r="I40" s="2"/>
      <c r="J40" s="2"/>
      <c r="K40" s="62" t="s">
        <v>920</v>
      </c>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row>
    <row r="41" spans="1:48">
      <c r="A41" s="62" t="s">
        <v>916</v>
      </c>
      <c r="B41" s="62" t="s">
        <v>385</v>
      </c>
      <c r="C41" s="62" t="str">
        <f>VLOOKUP(B41,'3. Future Applications'!A:A,1,FALSE)</f>
        <v>39/6</v>
      </c>
      <c r="D41" s="62">
        <v>6</v>
      </c>
      <c r="E41" s="62"/>
      <c r="F41" s="62"/>
      <c r="K41" s="62" t="s">
        <v>920</v>
      </c>
    </row>
    <row r="42" spans="1:48">
      <c r="A42" s="62" t="s">
        <v>917</v>
      </c>
      <c r="B42" s="62" t="s">
        <v>402</v>
      </c>
      <c r="C42" s="62" t="str">
        <f>VLOOKUP(B42,'3. Future Applications'!A:A,1,FALSE)</f>
        <v>41/10</v>
      </c>
      <c r="D42" s="62">
        <v>10</v>
      </c>
      <c r="E42" s="62"/>
      <c r="F42" s="62"/>
      <c r="K42" s="62" t="s">
        <v>920</v>
      </c>
    </row>
    <row r="43" spans="1:48">
      <c r="A43" s="62" t="s">
        <v>917</v>
      </c>
      <c r="B43" s="62" t="s">
        <v>403</v>
      </c>
      <c r="C43" s="62" t="str">
        <f>VLOOKUP(B43,'3. Future Applications'!A:A,1,FALSE)</f>
        <v>41/5</v>
      </c>
      <c r="D43" s="62">
        <v>5</v>
      </c>
      <c r="E43" s="62"/>
      <c r="F43" s="62"/>
      <c r="K43" s="62" t="s">
        <v>920</v>
      </c>
    </row>
    <row r="44" spans="1:48">
      <c r="A44" s="62" t="s">
        <v>815</v>
      </c>
      <c r="B44" s="62" t="s">
        <v>404</v>
      </c>
      <c r="C44" s="62" t="str">
        <f>VLOOKUP(B44,'3. Future Applications'!A:A,1,FALSE)</f>
        <v>42/1</v>
      </c>
      <c r="D44" s="62">
        <v>1</v>
      </c>
      <c r="E44" s="62"/>
      <c r="F44" s="62"/>
      <c r="K44" s="62" t="s">
        <v>920</v>
      </c>
    </row>
    <row r="45" spans="1:48">
      <c r="A45" s="62" t="s">
        <v>815</v>
      </c>
      <c r="B45" s="62" t="s">
        <v>372</v>
      </c>
      <c r="C45" s="62" t="str">
        <f>VLOOKUP(B45,'3. Future Applications'!A:A,1,FALSE)</f>
        <v>42/13b</v>
      </c>
      <c r="D45" s="62">
        <v>13</v>
      </c>
      <c r="E45" s="62" t="s">
        <v>839</v>
      </c>
      <c r="F45" s="62"/>
      <c r="K45" s="62" t="s">
        <v>920</v>
      </c>
    </row>
    <row r="46" spans="1:48">
      <c r="A46" s="62" t="s">
        <v>815</v>
      </c>
      <c r="B46" s="62" t="s">
        <v>377</v>
      </c>
      <c r="C46" s="62" t="str">
        <f>VLOOKUP(B46,'3. Future Applications'!A:A,1,FALSE)</f>
        <v>42/17</v>
      </c>
      <c r="D46" s="62">
        <v>17</v>
      </c>
      <c r="E46" s="62"/>
      <c r="F46" s="62"/>
      <c r="K46" s="62" t="s">
        <v>920</v>
      </c>
    </row>
    <row r="47" spans="1:48">
      <c r="A47" s="62" t="s">
        <v>815</v>
      </c>
      <c r="B47" s="62" t="s">
        <v>371</v>
      </c>
      <c r="C47" s="62" t="str">
        <f>VLOOKUP(B47,'3. Future Applications'!A:A,1,FALSE)</f>
        <v>42/18</v>
      </c>
      <c r="D47" s="62">
        <v>18</v>
      </c>
      <c r="E47" s="62"/>
      <c r="F47" s="62"/>
      <c r="K47" s="62" t="s">
        <v>920</v>
      </c>
    </row>
    <row r="48" spans="1:48">
      <c r="A48" s="62" t="s">
        <v>815</v>
      </c>
      <c r="B48" s="62" t="s">
        <v>398</v>
      </c>
      <c r="C48" s="62" t="str">
        <f>VLOOKUP(B48,'3. Future Applications'!A:A,1,FALSE)</f>
        <v>42/24a</v>
      </c>
      <c r="D48" s="62">
        <v>24</v>
      </c>
      <c r="E48" s="62" t="s">
        <v>828</v>
      </c>
      <c r="F48" s="62"/>
      <c r="K48" s="62" t="s">
        <v>920</v>
      </c>
    </row>
    <row r="49" spans="1:48">
      <c r="A49" s="62" t="s">
        <v>815</v>
      </c>
      <c r="B49" s="62" t="s">
        <v>399</v>
      </c>
      <c r="C49" s="62" t="str">
        <f>VLOOKUP(B49,'3. Future Applications'!A:A,1,FALSE)</f>
        <v>42/25c</v>
      </c>
      <c r="D49" s="62">
        <v>25</v>
      </c>
      <c r="E49" s="62" t="s">
        <v>822</v>
      </c>
      <c r="F49" s="62"/>
      <c r="K49" s="62" t="s">
        <v>920</v>
      </c>
    </row>
    <row r="50" spans="1:48">
      <c r="A50" s="62" t="s">
        <v>815</v>
      </c>
      <c r="B50" s="62" t="s">
        <v>9</v>
      </c>
      <c r="C50" s="62" t="str">
        <f>VLOOKUP(B50,'3. Future Applications'!A:A,1,FALSE)</f>
        <v>42/27</v>
      </c>
      <c r="D50" s="62">
        <v>27</v>
      </c>
      <c r="E50" s="62"/>
      <c r="F50" s="62" t="s">
        <v>816</v>
      </c>
      <c r="G50" s="62" t="s">
        <v>817</v>
      </c>
      <c r="H50" s="62">
        <v>2</v>
      </c>
      <c r="I50" s="62" t="s">
        <v>818</v>
      </c>
      <c r="J50" s="62" t="s">
        <v>819</v>
      </c>
      <c r="K50" s="62" t="s">
        <v>909</v>
      </c>
    </row>
    <row r="51" spans="1:48">
      <c r="A51" s="62" t="s">
        <v>827</v>
      </c>
      <c r="B51" s="62" t="s">
        <v>11</v>
      </c>
      <c r="C51" s="62" t="str">
        <f>VLOOKUP(B51,'3. Future Applications'!A:A,1,FALSE)</f>
        <v>43/15a</v>
      </c>
      <c r="D51" s="62">
        <v>15</v>
      </c>
      <c r="E51" s="62" t="s">
        <v>828</v>
      </c>
      <c r="F51" s="62" t="s">
        <v>829</v>
      </c>
      <c r="G51" s="62" t="s">
        <v>817</v>
      </c>
      <c r="H51" s="62">
        <v>2</v>
      </c>
      <c r="I51" s="62" t="s">
        <v>818</v>
      </c>
      <c r="J51" s="62" t="s">
        <v>831</v>
      </c>
      <c r="K51" s="62" t="s">
        <v>909</v>
      </c>
    </row>
    <row r="52" spans="1:48">
      <c r="A52" s="62" t="s">
        <v>827</v>
      </c>
      <c r="B52" s="62" t="s">
        <v>10</v>
      </c>
      <c r="C52" s="62" t="str">
        <f>VLOOKUP(B52,'3. Future Applications'!A:A,1,FALSE)</f>
        <v>43/20a</v>
      </c>
      <c r="D52" s="62">
        <v>20</v>
      </c>
      <c r="E52" s="62" t="s">
        <v>828</v>
      </c>
      <c r="F52" s="62" t="s">
        <v>829</v>
      </c>
      <c r="G52" s="62" t="s">
        <v>817</v>
      </c>
      <c r="H52" s="62">
        <v>2</v>
      </c>
      <c r="I52" s="62" t="s">
        <v>818</v>
      </c>
      <c r="J52" s="62" t="s">
        <v>830</v>
      </c>
      <c r="K52" s="62" t="s">
        <v>909</v>
      </c>
    </row>
    <row r="53" spans="1:48">
      <c r="A53" s="62" t="s">
        <v>827</v>
      </c>
      <c r="B53" s="62" t="s">
        <v>12</v>
      </c>
      <c r="C53" s="62" t="str">
        <f>VLOOKUP(B53,'3. Future Applications'!A:A,1,FALSE)</f>
        <v>43/20c</v>
      </c>
      <c r="D53" s="62">
        <v>20</v>
      </c>
      <c r="E53" s="62" t="s">
        <v>822</v>
      </c>
      <c r="F53" s="62" t="s">
        <v>832</v>
      </c>
      <c r="G53" s="62" t="s">
        <v>817</v>
      </c>
      <c r="H53" s="62">
        <v>2</v>
      </c>
      <c r="I53" s="62" t="s">
        <v>818</v>
      </c>
      <c r="J53" s="62" t="s">
        <v>833</v>
      </c>
      <c r="K53" s="62" t="s">
        <v>909</v>
      </c>
    </row>
    <row r="54" spans="1:48">
      <c r="A54" s="62" t="s">
        <v>827</v>
      </c>
      <c r="B54" s="62" t="s">
        <v>414</v>
      </c>
      <c r="C54" s="62" t="str">
        <f>VLOOKUP(B54,'3. Future Applications'!A:A,1,FALSE)</f>
        <v>43/24b</v>
      </c>
      <c r="D54" s="62">
        <v>24</v>
      </c>
      <c r="E54" s="62" t="s">
        <v>839</v>
      </c>
      <c r="F54" s="62"/>
      <c r="K54" s="62" t="s">
        <v>920</v>
      </c>
    </row>
    <row r="55" spans="1:48">
      <c r="A55" s="62" t="s">
        <v>834</v>
      </c>
      <c r="B55" s="62" t="s">
        <v>15</v>
      </c>
      <c r="C55" s="62" t="str">
        <f>VLOOKUP(B55,'3. Future Applications'!A:A,1,FALSE)</f>
        <v>44/1</v>
      </c>
      <c r="D55" s="62">
        <v>1</v>
      </c>
      <c r="E55" s="62"/>
      <c r="F55" s="62" t="s">
        <v>761</v>
      </c>
      <c r="G55" s="62" t="s">
        <v>817</v>
      </c>
      <c r="H55" s="62">
        <v>2</v>
      </c>
      <c r="I55" s="62" t="s">
        <v>818</v>
      </c>
      <c r="J55" s="62" t="s">
        <v>837</v>
      </c>
      <c r="K55" s="62" t="s">
        <v>909</v>
      </c>
    </row>
    <row r="56" spans="1:48">
      <c r="A56" s="62" t="s">
        <v>834</v>
      </c>
      <c r="B56" s="62" t="s">
        <v>19</v>
      </c>
      <c r="C56" s="62" t="str">
        <f>VLOOKUP(B56,'3. Future Applications'!A:A,1,FALSE)</f>
        <v>44/14</v>
      </c>
      <c r="D56" s="62">
        <v>14</v>
      </c>
      <c r="E56" s="62"/>
      <c r="F56" s="62" t="s">
        <v>843</v>
      </c>
      <c r="G56" s="62" t="s">
        <v>817</v>
      </c>
      <c r="H56" s="62">
        <v>2</v>
      </c>
      <c r="I56" s="62" t="s">
        <v>818</v>
      </c>
      <c r="J56" s="62" t="s">
        <v>844</v>
      </c>
      <c r="K56" s="62" t="s">
        <v>909</v>
      </c>
    </row>
    <row r="57" spans="1:48">
      <c r="A57" s="62" t="s">
        <v>834</v>
      </c>
      <c r="B57" s="62" t="s">
        <v>22</v>
      </c>
      <c r="C57" s="62" t="str">
        <f>VLOOKUP(B57,'3. Future Applications'!A:A,1,FALSE)</f>
        <v>44/16a</v>
      </c>
      <c r="D57" s="62">
        <v>16</v>
      </c>
      <c r="E57" s="62" t="s">
        <v>828</v>
      </c>
      <c r="F57" s="62" t="s">
        <v>843</v>
      </c>
      <c r="G57" s="62" t="s">
        <v>817</v>
      </c>
      <c r="H57" s="62">
        <v>2</v>
      </c>
      <c r="I57" s="62" t="s">
        <v>818</v>
      </c>
      <c r="J57" s="62" t="s">
        <v>849</v>
      </c>
      <c r="K57" s="62" t="s">
        <v>909</v>
      </c>
    </row>
    <row r="58" spans="1:48">
      <c r="A58" s="62" t="s">
        <v>834</v>
      </c>
      <c r="B58" s="62" t="s">
        <v>20</v>
      </c>
      <c r="C58" s="62" t="str">
        <f>VLOOKUP(B58,'3. Future Applications'!A:A,1,FALSE)</f>
        <v>44/17d</v>
      </c>
      <c r="D58" s="62">
        <v>17</v>
      </c>
      <c r="E58" s="62" t="s">
        <v>845</v>
      </c>
      <c r="F58" s="62" t="s">
        <v>843</v>
      </c>
      <c r="G58" s="62" t="s">
        <v>817</v>
      </c>
      <c r="H58" s="62">
        <v>2</v>
      </c>
      <c r="I58" s="62" t="s">
        <v>818</v>
      </c>
      <c r="J58" s="62" t="s">
        <v>846</v>
      </c>
      <c r="K58" s="62" t="s">
        <v>909</v>
      </c>
    </row>
    <row r="59" spans="1:48">
      <c r="A59" s="62" t="s">
        <v>834</v>
      </c>
      <c r="B59" s="62" t="s">
        <v>23</v>
      </c>
      <c r="C59" s="62" t="str">
        <f>VLOOKUP(B59,'3. Future Applications'!A:A,1,FALSE)</f>
        <v>44/17e</v>
      </c>
      <c r="D59" s="62">
        <v>17</v>
      </c>
      <c r="E59" s="62" t="s">
        <v>850</v>
      </c>
      <c r="F59" s="62" t="s">
        <v>832</v>
      </c>
      <c r="G59" s="62" t="s">
        <v>817</v>
      </c>
      <c r="H59" s="62">
        <v>2</v>
      </c>
      <c r="I59" s="62" t="s">
        <v>818</v>
      </c>
      <c r="J59" s="62" t="s">
        <v>851</v>
      </c>
      <c r="K59" s="62" t="s">
        <v>909</v>
      </c>
    </row>
    <row r="60" spans="1:48" s="163" customFormat="1">
      <c r="A60" s="62" t="s">
        <v>834</v>
      </c>
      <c r="B60" s="62" t="s">
        <v>21</v>
      </c>
      <c r="C60" s="62" t="str">
        <f>VLOOKUP(B60,'3. Future Applications'!A:A,1,FALSE)</f>
        <v>44/17f</v>
      </c>
      <c r="D60" s="62">
        <v>17</v>
      </c>
      <c r="E60" s="62" t="s">
        <v>847</v>
      </c>
      <c r="F60" s="62" t="s">
        <v>843</v>
      </c>
      <c r="G60" s="62" t="s">
        <v>817</v>
      </c>
      <c r="H60" s="62">
        <v>2</v>
      </c>
      <c r="I60" s="62" t="s">
        <v>818</v>
      </c>
      <c r="J60" s="62" t="s">
        <v>848</v>
      </c>
      <c r="K60" s="62" t="s">
        <v>909</v>
      </c>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row>
    <row r="61" spans="1:48">
      <c r="A61" s="62" t="s">
        <v>834</v>
      </c>
      <c r="B61" s="62" t="s">
        <v>24</v>
      </c>
      <c r="C61" s="62" t="str">
        <f>VLOOKUP(B61,'3. Future Applications'!A:A,1,FALSE)</f>
        <v>44/18c</v>
      </c>
      <c r="D61" s="62">
        <v>18</v>
      </c>
      <c r="E61" s="62" t="s">
        <v>822</v>
      </c>
      <c r="F61" s="62" t="s">
        <v>832</v>
      </c>
      <c r="G61" s="62" t="s">
        <v>817</v>
      </c>
      <c r="H61" s="62">
        <v>2</v>
      </c>
      <c r="I61" s="62" t="s">
        <v>818</v>
      </c>
      <c r="J61" s="62" t="s">
        <v>852</v>
      </c>
      <c r="K61" s="62" t="s">
        <v>909</v>
      </c>
    </row>
    <row r="62" spans="1:48" s="163" customFormat="1">
      <c r="A62" s="62" t="s">
        <v>834</v>
      </c>
      <c r="B62" s="62" t="s">
        <v>14</v>
      </c>
      <c r="C62" s="62" t="str">
        <f>VLOOKUP(B62,'3. Future Applications'!A:A,1,FALSE)</f>
        <v>44/2</v>
      </c>
      <c r="D62" s="62">
        <v>2</v>
      </c>
      <c r="E62" s="62"/>
      <c r="F62" s="62" t="s">
        <v>761</v>
      </c>
      <c r="G62" s="62" t="s">
        <v>817</v>
      </c>
      <c r="H62" s="62">
        <v>2</v>
      </c>
      <c r="I62" s="62" t="s">
        <v>818</v>
      </c>
      <c r="J62" s="62" t="s">
        <v>836</v>
      </c>
      <c r="K62" s="62" t="s">
        <v>909</v>
      </c>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row>
    <row r="63" spans="1:48">
      <c r="A63" s="62" t="s">
        <v>834</v>
      </c>
      <c r="B63" s="62" t="s">
        <v>25</v>
      </c>
      <c r="C63" s="62" t="str">
        <f>VLOOKUP(B63,'3. Future Applications'!A:A,1,FALSE)</f>
        <v>44/23c</v>
      </c>
      <c r="D63" s="62">
        <v>23</v>
      </c>
      <c r="E63" s="62" t="s">
        <v>822</v>
      </c>
      <c r="F63" s="62" t="s">
        <v>761</v>
      </c>
      <c r="G63" s="62" t="s">
        <v>817</v>
      </c>
      <c r="H63" s="62">
        <v>2</v>
      </c>
      <c r="I63" s="62" t="s">
        <v>818</v>
      </c>
      <c r="J63" s="62" t="s">
        <v>853</v>
      </c>
      <c r="K63" s="62" t="s">
        <v>909</v>
      </c>
    </row>
    <row r="64" spans="1:48">
      <c r="A64" s="62" t="s">
        <v>834</v>
      </c>
      <c r="B64" s="62" t="s">
        <v>27</v>
      </c>
      <c r="C64" s="62" t="str">
        <f>VLOOKUP(B64,'3. Future Applications'!A:A,1,FALSE)</f>
        <v>44/23d</v>
      </c>
      <c r="D64" s="62">
        <v>23</v>
      </c>
      <c r="E64" s="62" t="s">
        <v>845</v>
      </c>
      <c r="F64" s="62" t="s">
        <v>761</v>
      </c>
      <c r="G64" s="62" t="s">
        <v>817</v>
      </c>
      <c r="H64" s="62">
        <v>2</v>
      </c>
      <c r="I64" s="62" t="s">
        <v>818</v>
      </c>
      <c r="J64" s="62" t="s">
        <v>855</v>
      </c>
      <c r="K64" s="62" t="s">
        <v>909</v>
      </c>
    </row>
    <row r="65" spans="1:12">
      <c r="A65" s="62" t="s">
        <v>834</v>
      </c>
      <c r="B65" s="62" t="s">
        <v>26</v>
      </c>
      <c r="C65" s="62" t="str">
        <f>VLOOKUP(B65,'3. Future Applications'!A:A,1,FALSE)</f>
        <v>44/24c</v>
      </c>
      <c r="D65" s="62">
        <v>24</v>
      </c>
      <c r="E65" s="62" t="s">
        <v>822</v>
      </c>
      <c r="F65" s="62" t="s">
        <v>761</v>
      </c>
      <c r="G65" s="62" t="s">
        <v>817</v>
      </c>
      <c r="H65" s="62">
        <v>2</v>
      </c>
      <c r="I65" s="62" t="s">
        <v>818</v>
      </c>
      <c r="J65" s="62" t="s">
        <v>854</v>
      </c>
      <c r="K65" s="62" t="s">
        <v>909</v>
      </c>
    </row>
    <row r="66" spans="1:12">
      <c r="A66" s="162" t="s">
        <v>834</v>
      </c>
      <c r="B66" s="162" t="s">
        <v>13</v>
      </c>
      <c r="C66" s="162" t="str">
        <f>VLOOKUP(B66,'3. Future Applications'!A:A,1,FALSE)</f>
        <v>44/3</v>
      </c>
      <c r="D66" s="162">
        <v>3</v>
      </c>
      <c r="E66" s="162"/>
      <c r="F66" s="162" t="s">
        <v>761</v>
      </c>
      <c r="G66" s="162" t="s">
        <v>817</v>
      </c>
      <c r="H66" s="162">
        <v>2</v>
      </c>
      <c r="I66" s="162" t="s">
        <v>818</v>
      </c>
      <c r="J66" s="162" t="s">
        <v>835</v>
      </c>
      <c r="K66" s="162" t="s">
        <v>909</v>
      </c>
    </row>
    <row r="67" spans="1:12">
      <c r="A67" s="162" t="s">
        <v>834</v>
      </c>
      <c r="B67" s="162" t="s">
        <v>841</v>
      </c>
      <c r="C67" s="162" t="str">
        <f>VLOOKUP(B67,'3. Future Applications'!A:A,1,FALSE)</f>
        <v>44/4a</v>
      </c>
      <c r="D67" s="162">
        <v>4</v>
      </c>
      <c r="E67" s="162" t="s">
        <v>828</v>
      </c>
      <c r="F67" s="162" t="s">
        <v>758</v>
      </c>
      <c r="G67" s="162" t="s">
        <v>817</v>
      </c>
      <c r="H67" s="162">
        <v>2</v>
      </c>
      <c r="I67" s="162" t="s">
        <v>818</v>
      </c>
      <c r="J67" s="162" t="s">
        <v>842</v>
      </c>
      <c r="K67" s="162" t="s">
        <v>909</v>
      </c>
      <c r="L67" s="162" t="s">
        <v>936</v>
      </c>
    </row>
    <row r="68" spans="1:12">
      <c r="A68" s="162" t="s">
        <v>834</v>
      </c>
      <c r="B68" s="162" t="s">
        <v>838</v>
      </c>
      <c r="C68" s="162" t="str">
        <f>VLOOKUP(B68,'3. Future Applications'!A:A,1,FALSE)</f>
        <v>44/4b</v>
      </c>
      <c r="D68" s="162">
        <v>4</v>
      </c>
      <c r="E68" s="162" t="s">
        <v>839</v>
      </c>
      <c r="F68" s="162" t="s">
        <v>761</v>
      </c>
      <c r="G68" s="162" t="s">
        <v>817</v>
      </c>
      <c r="H68" s="162">
        <v>2</v>
      </c>
      <c r="I68" s="162" t="s">
        <v>818</v>
      </c>
      <c r="J68" s="162" t="s">
        <v>840</v>
      </c>
      <c r="K68" s="162" t="s">
        <v>909</v>
      </c>
      <c r="L68" s="162" t="s">
        <v>936</v>
      </c>
    </row>
    <row r="69" spans="1:12">
      <c r="A69" s="62" t="s">
        <v>820</v>
      </c>
      <c r="B69" s="62" t="s">
        <v>374</v>
      </c>
      <c r="C69" s="62" t="str">
        <f>VLOOKUP(B69,'3. Future Applications'!A:A,1,FALSE)</f>
        <v>47/10c</v>
      </c>
      <c r="D69" s="62">
        <v>10</v>
      </c>
      <c r="E69" s="62" t="s">
        <v>822</v>
      </c>
      <c r="F69" s="62"/>
      <c r="K69" s="62" t="s">
        <v>920</v>
      </c>
    </row>
    <row r="70" spans="1:12">
      <c r="A70" s="62" t="s">
        <v>820</v>
      </c>
      <c r="B70" s="62" t="s">
        <v>401</v>
      </c>
      <c r="C70" s="62" t="str">
        <f>VLOOKUP(B70,'3. Future Applications'!A:A,1,FALSE)</f>
        <v>47/10d</v>
      </c>
      <c r="D70" s="62">
        <v>10</v>
      </c>
      <c r="E70" s="62" t="s">
        <v>845</v>
      </c>
      <c r="F70" s="62"/>
      <c r="K70" s="62" t="s">
        <v>920</v>
      </c>
    </row>
    <row r="71" spans="1:12">
      <c r="A71" s="162" t="s">
        <v>820</v>
      </c>
      <c r="B71" s="162" t="s">
        <v>918</v>
      </c>
      <c r="C71" s="162" t="str">
        <f>VLOOKUP(B71,'3. Future Applications'!A:A,1,FALSE)</f>
        <v>47/10e</v>
      </c>
      <c r="D71" s="162">
        <v>10</v>
      </c>
      <c r="E71" s="162" t="s">
        <v>850</v>
      </c>
      <c r="F71" s="162"/>
      <c r="G71" s="40"/>
      <c r="H71" s="40"/>
      <c r="I71" s="40"/>
      <c r="J71" s="40"/>
      <c r="K71" s="162" t="s">
        <v>920</v>
      </c>
      <c r="L71" s="40" t="s">
        <v>939</v>
      </c>
    </row>
    <row r="72" spans="1:12">
      <c r="A72" s="62" t="s">
        <v>820</v>
      </c>
      <c r="B72" s="62" t="s">
        <v>33</v>
      </c>
      <c r="C72" s="62" t="str">
        <f>VLOOKUP(B72,'3. Future Applications'!A:A,1,FALSE)</f>
        <v>47/13b</v>
      </c>
      <c r="D72" s="62">
        <v>13</v>
      </c>
      <c r="E72" s="62" t="s">
        <v>839</v>
      </c>
      <c r="F72" s="62" t="s">
        <v>843</v>
      </c>
      <c r="G72" s="62" t="s">
        <v>817</v>
      </c>
      <c r="H72" s="62">
        <v>2</v>
      </c>
      <c r="I72" s="62" t="s">
        <v>818</v>
      </c>
      <c r="J72" s="62" t="s">
        <v>867</v>
      </c>
      <c r="K72" s="62" t="s">
        <v>909</v>
      </c>
    </row>
    <row r="73" spans="1:12">
      <c r="A73" s="62" t="s">
        <v>820</v>
      </c>
      <c r="B73" s="62" t="s">
        <v>375</v>
      </c>
      <c r="C73" s="62" t="str">
        <f>VLOOKUP(B73,'3. Future Applications'!A:A,1,FALSE)</f>
        <v>47/14c</v>
      </c>
      <c r="D73" s="62">
        <v>14</v>
      </c>
      <c r="E73" s="62" t="s">
        <v>822</v>
      </c>
      <c r="F73" s="62"/>
      <c r="K73" s="62" t="s">
        <v>920</v>
      </c>
    </row>
    <row r="74" spans="1:12">
      <c r="A74" s="62" t="s">
        <v>820</v>
      </c>
      <c r="B74" s="62" t="s">
        <v>35</v>
      </c>
      <c r="C74" s="62" t="str">
        <f>VLOOKUP(B74,'3. Future Applications'!A:A,1,FALSE)</f>
        <v>47/14d</v>
      </c>
      <c r="D74" s="62">
        <v>14</v>
      </c>
      <c r="E74" s="62" t="s">
        <v>845</v>
      </c>
      <c r="F74" s="62" t="s">
        <v>843</v>
      </c>
      <c r="G74" s="62" t="s">
        <v>817</v>
      </c>
      <c r="H74" s="62">
        <v>2</v>
      </c>
      <c r="I74" s="62" t="s">
        <v>818</v>
      </c>
      <c r="J74" s="62" t="s">
        <v>869</v>
      </c>
      <c r="K74" s="62" t="s">
        <v>909</v>
      </c>
    </row>
    <row r="75" spans="1:12">
      <c r="A75" s="62" t="s">
        <v>820</v>
      </c>
      <c r="B75" s="62" t="s">
        <v>376</v>
      </c>
      <c r="C75" s="62" t="str">
        <f>VLOOKUP(B75,'3. Future Applications'!A:A,1,FALSE)</f>
        <v>47/15c</v>
      </c>
      <c r="D75" s="62">
        <v>15</v>
      </c>
      <c r="E75" s="62" t="s">
        <v>822</v>
      </c>
      <c r="F75" s="62"/>
      <c r="K75" s="62" t="s">
        <v>920</v>
      </c>
    </row>
    <row r="76" spans="1:12">
      <c r="A76" s="62" t="s">
        <v>820</v>
      </c>
      <c r="B76" s="62" t="s">
        <v>34</v>
      </c>
      <c r="C76" s="62" t="str">
        <f>VLOOKUP(B76,'3. Future Applications'!A:A,1,FALSE)</f>
        <v>47/18</v>
      </c>
      <c r="D76" s="62">
        <v>18</v>
      </c>
      <c r="E76" s="62"/>
      <c r="F76" s="62" t="s">
        <v>843</v>
      </c>
      <c r="G76" s="62" t="s">
        <v>817</v>
      </c>
      <c r="H76" s="62">
        <v>2</v>
      </c>
      <c r="I76" s="62" t="s">
        <v>818</v>
      </c>
      <c r="J76" s="62" t="s">
        <v>868</v>
      </c>
      <c r="K76" s="62" t="s">
        <v>909</v>
      </c>
    </row>
    <row r="77" spans="1:12">
      <c r="A77" s="62" t="s">
        <v>820</v>
      </c>
      <c r="B77" s="62" t="s">
        <v>32</v>
      </c>
      <c r="C77" s="62" t="str">
        <f>VLOOKUP(B77,'3. Future Applications'!A:A,1,FALSE)</f>
        <v>47/19b</v>
      </c>
      <c r="D77" s="62">
        <v>19</v>
      </c>
      <c r="E77" s="62" t="s">
        <v>839</v>
      </c>
      <c r="F77" s="62" t="s">
        <v>843</v>
      </c>
      <c r="G77" s="62" t="s">
        <v>817</v>
      </c>
      <c r="H77" s="62">
        <v>2</v>
      </c>
      <c r="I77" s="62" t="s">
        <v>818</v>
      </c>
      <c r="J77" s="62" t="s">
        <v>866</v>
      </c>
      <c r="K77" s="62" t="s">
        <v>909</v>
      </c>
    </row>
    <row r="78" spans="1:12">
      <c r="A78" s="62" t="s">
        <v>820</v>
      </c>
      <c r="B78" s="62" t="s">
        <v>29</v>
      </c>
      <c r="C78" s="62" t="str">
        <f>VLOOKUP(B78,'3. Future Applications'!A:A,1,FALSE)</f>
        <v>47/2b</v>
      </c>
      <c r="D78" s="62">
        <v>2</v>
      </c>
      <c r="E78" s="62" t="s">
        <v>839</v>
      </c>
      <c r="F78" s="62" t="s">
        <v>758</v>
      </c>
      <c r="G78" s="62" t="s">
        <v>817</v>
      </c>
      <c r="H78" s="62">
        <v>2</v>
      </c>
      <c r="I78" s="62" t="s">
        <v>818</v>
      </c>
      <c r="J78" s="62" t="s">
        <v>856</v>
      </c>
      <c r="K78" s="62" t="s">
        <v>909</v>
      </c>
    </row>
    <row r="79" spans="1:12">
      <c r="A79" s="162" t="s">
        <v>820</v>
      </c>
      <c r="B79" s="162" t="s">
        <v>821</v>
      </c>
      <c r="C79" s="162" t="str">
        <f>VLOOKUP(B79,'3. Future Applications'!A:A,1,FALSE)</f>
        <v>47/2c</v>
      </c>
      <c r="D79" s="162">
        <v>2</v>
      </c>
      <c r="E79" s="162" t="s">
        <v>822</v>
      </c>
      <c r="F79" s="162" t="s">
        <v>816</v>
      </c>
      <c r="G79" s="162" t="s">
        <v>817</v>
      </c>
      <c r="H79" s="162">
        <v>2</v>
      </c>
      <c r="I79" s="162" t="s">
        <v>818</v>
      </c>
      <c r="J79" s="162" t="s">
        <v>823</v>
      </c>
      <c r="K79" s="162" t="s">
        <v>909</v>
      </c>
      <c r="L79" s="162" t="s">
        <v>936</v>
      </c>
    </row>
    <row r="80" spans="1:12">
      <c r="A80" s="62" t="s">
        <v>820</v>
      </c>
      <c r="B80" s="62" t="s">
        <v>30</v>
      </c>
      <c r="C80" s="62" t="str">
        <f>VLOOKUP(B80,'3. Future Applications'!A:A,1,FALSE)</f>
        <v>47/3g</v>
      </c>
      <c r="D80" s="62">
        <v>3</v>
      </c>
      <c r="E80" s="62" t="s">
        <v>857</v>
      </c>
      <c r="F80" s="62" t="s">
        <v>758</v>
      </c>
      <c r="G80" s="62" t="s">
        <v>817</v>
      </c>
      <c r="H80" s="62">
        <v>2</v>
      </c>
      <c r="I80" s="62" t="s">
        <v>818</v>
      </c>
      <c r="J80" s="62" t="s">
        <v>858</v>
      </c>
      <c r="K80" s="62" t="s">
        <v>909</v>
      </c>
    </row>
    <row r="81" spans="1:12">
      <c r="A81" s="162" t="s">
        <v>820</v>
      </c>
      <c r="B81" s="162" t="s">
        <v>824</v>
      </c>
      <c r="C81" s="162" t="str">
        <f>VLOOKUP(B81,'3. Future Applications'!A:A,1,FALSE)</f>
        <v>47/3i</v>
      </c>
      <c r="D81" s="162">
        <v>3</v>
      </c>
      <c r="E81" s="162" t="s">
        <v>825</v>
      </c>
      <c r="F81" s="162" t="s">
        <v>816</v>
      </c>
      <c r="G81" s="162" t="s">
        <v>817</v>
      </c>
      <c r="H81" s="162">
        <v>2</v>
      </c>
      <c r="I81" s="162" t="s">
        <v>818</v>
      </c>
      <c r="J81" s="162" t="s">
        <v>826</v>
      </c>
      <c r="K81" s="162" t="s">
        <v>909</v>
      </c>
      <c r="L81" s="162" t="s">
        <v>936</v>
      </c>
    </row>
    <row r="82" spans="1:12">
      <c r="A82" s="162" t="s">
        <v>820</v>
      </c>
      <c r="B82" s="162" t="s">
        <v>862</v>
      </c>
      <c r="C82" s="162" t="str">
        <f>VLOOKUP(B82,'3. Future Applications'!A:A,1,FALSE)</f>
        <v>47/6a</v>
      </c>
      <c r="D82" s="162">
        <v>6</v>
      </c>
      <c r="E82" s="162" t="s">
        <v>828</v>
      </c>
      <c r="F82" s="162" t="s">
        <v>832</v>
      </c>
      <c r="G82" s="162" t="s">
        <v>817</v>
      </c>
      <c r="H82" s="162">
        <v>2</v>
      </c>
      <c r="I82" s="162" t="s">
        <v>818</v>
      </c>
      <c r="J82" s="162" t="s">
        <v>863</v>
      </c>
      <c r="K82" s="162" t="s">
        <v>909</v>
      </c>
      <c r="L82" s="162" t="s">
        <v>937</v>
      </c>
    </row>
    <row r="83" spans="1:12">
      <c r="A83" s="162" t="s">
        <v>820</v>
      </c>
      <c r="B83" s="162" t="s">
        <v>859</v>
      </c>
      <c r="C83" s="162" t="str">
        <f>VLOOKUP(B83,'3. Future Applications'!A:A,1,FALSE)</f>
        <v>47/7a</v>
      </c>
      <c r="D83" s="162">
        <v>7</v>
      </c>
      <c r="E83" s="162" t="s">
        <v>828</v>
      </c>
      <c r="F83" s="162" t="s">
        <v>758</v>
      </c>
      <c r="G83" s="162" t="s">
        <v>817</v>
      </c>
      <c r="H83" s="162">
        <v>2</v>
      </c>
      <c r="I83" s="162" t="s">
        <v>818</v>
      </c>
      <c r="J83" s="162" t="s">
        <v>860</v>
      </c>
      <c r="K83" s="162" t="s">
        <v>909</v>
      </c>
      <c r="L83" s="162" t="s">
        <v>936</v>
      </c>
    </row>
    <row r="84" spans="1:12">
      <c r="A84" s="162" t="s">
        <v>820</v>
      </c>
      <c r="B84" s="162" t="s">
        <v>864</v>
      </c>
      <c r="C84" s="162" t="str">
        <f>VLOOKUP(B84,'3. Future Applications'!A:A,1,FALSE)</f>
        <v>47/7b</v>
      </c>
      <c r="D84" s="162">
        <v>7</v>
      </c>
      <c r="E84" s="162" t="s">
        <v>839</v>
      </c>
      <c r="F84" s="162" t="s">
        <v>832</v>
      </c>
      <c r="G84" s="162" t="s">
        <v>817</v>
      </c>
      <c r="H84" s="162">
        <v>2</v>
      </c>
      <c r="I84" s="162" t="s">
        <v>818</v>
      </c>
      <c r="J84" s="162" t="s">
        <v>865</v>
      </c>
      <c r="K84" s="162" t="s">
        <v>909</v>
      </c>
      <c r="L84" s="162" t="s">
        <v>936</v>
      </c>
    </row>
    <row r="85" spans="1:12">
      <c r="A85" s="162" t="s">
        <v>820</v>
      </c>
      <c r="B85" s="162" t="s">
        <v>31</v>
      </c>
      <c r="C85" s="162" t="str">
        <f>VLOOKUP(B85,'3. Future Applications'!A:A,1,FALSE)</f>
        <v>47/8d</v>
      </c>
      <c r="D85" s="162">
        <v>8</v>
      </c>
      <c r="E85" s="162" t="s">
        <v>845</v>
      </c>
      <c r="F85" s="162" t="s">
        <v>758</v>
      </c>
      <c r="G85" s="162" t="s">
        <v>817</v>
      </c>
      <c r="H85" s="162">
        <v>2</v>
      </c>
      <c r="I85" s="162" t="s">
        <v>818</v>
      </c>
      <c r="J85" s="162" t="s">
        <v>861</v>
      </c>
      <c r="K85" s="162" t="s">
        <v>909</v>
      </c>
    </row>
    <row r="86" spans="1:12">
      <c r="A86" s="162" t="s">
        <v>820</v>
      </c>
      <c r="B86" s="162" t="s">
        <v>400</v>
      </c>
      <c r="C86" s="162" t="str">
        <f>VLOOKUP(B86,'3. Future Applications'!A:A,1,FALSE)</f>
        <v>47/9d</v>
      </c>
      <c r="D86" s="162">
        <v>9</v>
      </c>
      <c r="E86" s="162" t="s">
        <v>845</v>
      </c>
      <c r="F86" s="162"/>
      <c r="G86" s="40"/>
      <c r="H86" s="40"/>
      <c r="I86" s="40"/>
      <c r="J86" s="40"/>
      <c r="K86" s="162" t="s">
        <v>920</v>
      </c>
    </row>
    <row r="87" spans="1:12">
      <c r="A87" s="62" t="s">
        <v>870</v>
      </c>
      <c r="B87" s="62" t="s">
        <v>394</v>
      </c>
      <c r="C87" s="62" t="str">
        <f>VLOOKUP(B87,'3. Future Applications'!A:A,1,FALSE)</f>
        <v>48/11c</v>
      </c>
      <c r="D87" s="62">
        <v>11</v>
      </c>
      <c r="E87" s="62" t="s">
        <v>822</v>
      </c>
      <c r="F87" s="62"/>
      <c r="K87" s="62" t="s">
        <v>920</v>
      </c>
    </row>
    <row r="88" spans="1:12">
      <c r="A88" s="62" t="s">
        <v>870</v>
      </c>
      <c r="B88" s="62" t="s">
        <v>393</v>
      </c>
      <c r="C88" s="62" t="str">
        <f>VLOOKUP(B88,'3. Future Applications'!A:A,1,FALSE)</f>
        <v>48/12b</v>
      </c>
      <c r="D88" s="62">
        <v>12</v>
      </c>
      <c r="E88" s="62" t="s">
        <v>839</v>
      </c>
      <c r="F88" s="62"/>
      <c r="K88" s="62" t="s">
        <v>920</v>
      </c>
    </row>
    <row r="89" spans="1:12">
      <c r="A89" s="62" t="s">
        <v>870</v>
      </c>
      <c r="B89" s="62" t="s">
        <v>39</v>
      </c>
      <c r="C89" s="62" t="str">
        <f>VLOOKUP(B89,'3. Future Applications'!A:A,1,FALSE)</f>
        <v>48/13c</v>
      </c>
      <c r="D89" s="62">
        <v>13</v>
      </c>
      <c r="E89" s="62" t="s">
        <v>822</v>
      </c>
      <c r="F89" s="62" t="s">
        <v>832</v>
      </c>
      <c r="G89" s="62" t="s">
        <v>817</v>
      </c>
      <c r="H89" s="62">
        <v>2</v>
      </c>
      <c r="I89" s="62" t="s">
        <v>818</v>
      </c>
      <c r="J89" s="62" t="s">
        <v>873</v>
      </c>
      <c r="K89" s="62" t="s">
        <v>909</v>
      </c>
    </row>
    <row r="90" spans="1:12">
      <c r="A90" s="62" t="s">
        <v>870</v>
      </c>
      <c r="B90" s="62" t="s">
        <v>40</v>
      </c>
      <c r="C90" s="62" t="str">
        <f>VLOOKUP(B90,'3. Future Applications'!A:A,1,FALSE)</f>
        <v>48/14b</v>
      </c>
      <c r="D90" s="62">
        <v>14</v>
      </c>
      <c r="E90" s="62" t="s">
        <v>839</v>
      </c>
      <c r="F90" s="62" t="s">
        <v>832</v>
      </c>
      <c r="G90" s="62" t="s">
        <v>817</v>
      </c>
      <c r="H90" s="62">
        <v>2</v>
      </c>
      <c r="I90" s="62" t="s">
        <v>818</v>
      </c>
      <c r="J90" s="62" t="s">
        <v>874</v>
      </c>
      <c r="K90" s="62" t="s">
        <v>909</v>
      </c>
    </row>
    <row r="91" spans="1:12">
      <c r="A91" s="62" t="s">
        <v>870</v>
      </c>
      <c r="B91" s="62" t="s">
        <v>38</v>
      </c>
      <c r="C91" s="62" t="str">
        <f>VLOOKUP(B91,'3. Future Applications'!A:A,1,FALSE)</f>
        <v>48/14c</v>
      </c>
      <c r="D91" s="62">
        <v>14</v>
      </c>
      <c r="E91" s="62" t="s">
        <v>822</v>
      </c>
      <c r="F91" s="62" t="s">
        <v>768</v>
      </c>
      <c r="G91" s="62" t="s">
        <v>817</v>
      </c>
      <c r="H91" s="62">
        <v>2</v>
      </c>
      <c r="I91" s="62" t="s">
        <v>818</v>
      </c>
      <c r="J91" s="62" t="s">
        <v>872</v>
      </c>
      <c r="K91" s="62" t="s">
        <v>909</v>
      </c>
    </row>
    <row r="92" spans="1:12">
      <c r="A92" s="62" t="s">
        <v>870</v>
      </c>
      <c r="B92" s="62" t="s">
        <v>41</v>
      </c>
      <c r="C92" s="62" t="str">
        <f>VLOOKUP(B92,'3. Future Applications'!A:A,1,FALSE)</f>
        <v>48/18e</v>
      </c>
      <c r="D92" s="62">
        <v>18</v>
      </c>
      <c r="E92" s="62" t="s">
        <v>850</v>
      </c>
      <c r="F92" s="62" t="s">
        <v>832</v>
      </c>
      <c r="G92" s="62" t="s">
        <v>817</v>
      </c>
      <c r="H92" s="62">
        <v>2</v>
      </c>
      <c r="I92" s="62" t="s">
        <v>818</v>
      </c>
      <c r="J92" s="62" t="s">
        <v>875</v>
      </c>
      <c r="K92" s="62" t="s">
        <v>909</v>
      </c>
    </row>
    <row r="93" spans="1:12">
      <c r="A93" s="62" t="s">
        <v>870</v>
      </c>
      <c r="B93" s="62" t="s">
        <v>42</v>
      </c>
      <c r="C93" s="62" t="str">
        <f>VLOOKUP(B93,'3. Future Applications'!A:A,1,FALSE)</f>
        <v>48/19d</v>
      </c>
      <c r="D93" s="62">
        <v>19</v>
      </c>
      <c r="E93" s="62" t="s">
        <v>845</v>
      </c>
      <c r="F93" s="62" t="s">
        <v>832</v>
      </c>
      <c r="G93" s="62" t="s">
        <v>817</v>
      </c>
      <c r="H93" s="62">
        <v>2</v>
      </c>
      <c r="I93" s="62" t="s">
        <v>818</v>
      </c>
      <c r="J93" s="62" t="s">
        <v>876</v>
      </c>
      <c r="K93" s="62" t="s">
        <v>909</v>
      </c>
    </row>
    <row r="94" spans="1:12">
      <c r="A94" s="162" t="s">
        <v>870</v>
      </c>
      <c r="B94" s="162" t="s">
        <v>43</v>
      </c>
      <c r="C94" s="162" t="str">
        <f>VLOOKUP(B94,'3. Future Applications'!A:A,1,FALSE)</f>
        <v>48/20b</v>
      </c>
      <c r="D94" s="162">
        <v>20</v>
      </c>
      <c r="E94" s="162" t="s">
        <v>839</v>
      </c>
      <c r="F94" s="162" t="s">
        <v>877</v>
      </c>
      <c r="G94" s="162" t="s">
        <v>817</v>
      </c>
      <c r="H94" s="162">
        <v>2</v>
      </c>
      <c r="I94" s="162" t="s">
        <v>818</v>
      </c>
      <c r="J94" s="162" t="s">
        <v>878</v>
      </c>
      <c r="K94" s="162" t="s">
        <v>909</v>
      </c>
    </row>
    <row r="95" spans="1:12">
      <c r="A95" s="162" t="s">
        <v>870</v>
      </c>
      <c r="B95" s="162" t="s">
        <v>879</v>
      </c>
      <c r="C95" s="162" t="str">
        <f>VLOOKUP(B95,'3. Future Applications'!A:A,1,FALSE)</f>
        <v>48/20c</v>
      </c>
      <c r="D95" s="162">
        <v>20</v>
      </c>
      <c r="E95" s="162" t="s">
        <v>822</v>
      </c>
      <c r="F95" s="162" t="s">
        <v>877</v>
      </c>
      <c r="G95" s="162" t="s">
        <v>817</v>
      </c>
      <c r="H95" s="162">
        <v>2</v>
      </c>
      <c r="I95" s="162" t="s">
        <v>818</v>
      </c>
      <c r="J95" s="162" t="s">
        <v>833</v>
      </c>
      <c r="K95" s="162" t="s">
        <v>909</v>
      </c>
      <c r="L95" s="162" t="s">
        <v>939</v>
      </c>
    </row>
    <row r="96" spans="1:12">
      <c r="A96" s="62" t="s">
        <v>870</v>
      </c>
      <c r="B96" s="62" t="s">
        <v>44</v>
      </c>
      <c r="C96" s="62" t="str">
        <f>VLOOKUP(B96,'3. Future Applications'!A:A,1,FALSE)</f>
        <v>48/25a</v>
      </c>
      <c r="D96" s="62">
        <v>25</v>
      </c>
      <c r="E96" s="62" t="s">
        <v>828</v>
      </c>
      <c r="F96" s="62" t="s">
        <v>742</v>
      </c>
      <c r="G96" s="62" t="s">
        <v>817</v>
      </c>
      <c r="H96" s="62">
        <v>2</v>
      </c>
      <c r="I96" s="62" t="s">
        <v>818</v>
      </c>
      <c r="J96" s="62" t="s">
        <v>880</v>
      </c>
      <c r="K96" s="62" t="s">
        <v>909</v>
      </c>
    </row>
    <row r="97" spans="1:48">
      <c r="A97" s="62" t="s">
        <v>870</v>
      </c>
      <c r="B97" s="62" t="s">
        <v>47</v>
      </c>
      <c r="C97" s="62" t="str">
        <f>VLOOKUP(B97,'3. Future Applications'!A:A,1,FALSE)</f>
        <v>48/30c</v>
      </c>
      <c r="D97" s="62">
        <v>30</v>
      </c>
      <c r="E97" s="62" t="s">
        <v>822</v>
      </c>
      <c r="F97" s="62" t="s">
        <v>742</v>
      </c>
      <c r="G97" s="62" t="s">
        <v>817</v>
      </c>
      <c r="H97" s="62">
        <v>2</v>
      </c>
      <c r="I97" s="62" t="s">
        <v>818</v>
      </c>
      <c r="J97" s="62" t="s">
        <v>885</v>
      </c>
      <c r="K97" s="62" t="s">
        <v>909</v>
      </c>
    </row>
    <row r="98" spans="1:48">
      <c r="A98" s="62" t="s">
        <v>870</v>
      </c>
      <c r="B98" s="62" t="s">
        <v>373</v>
      </c>
      <c r="C98" s="62" t="str">
        <f>VLOOKUP(B98,'3. Future Applications'!A:A,1,FALSE)</f>
        <v>48/6c</v>
      </c>
      <c r="D98" s="62">
        <v>6</v>
      </c>
      <c r="E98" s="62" t="s">
        <v>822</v>
      </c>
      <c r="F98" s="62"/>
      <c r="K98" s="62" t="s">
        <v>920</v>
      </c>
    </row>
    <row r="99" spans="1:48">
      <c r="A99" s="162" t="s">
        <v>870</v>
      </c>
      <c r="B99" s="162" t="s">
        <v>919</v>
      </c>
      <c r="C99" s="162" t="str">
        <f>VLOOKUP(B99,'3. Future Applications'!A:A,1,FALSE)</f>
        <v>48/6d</v>
      </c>
      <c r="D99" s="162">
        <v>6</v>
      </c>
      <c r="E99" s="162" t="s">
        <v>845</v>
      </c>
      <c r="F99" s="162"/>
      <c r="G99" s="40"/>
      <c r="H99" s="40"/>
      <c r="I99" s="40"/>
      <c r="J99" s="40"/>
      <c r="K99" s="162" t="s">
        <v>920</v>
      </c>
      <c r="L99" s="40" t="s">
        <v>937</v>
      </c>
    </row>
    <row r="100" spans="1:48">
      <c r="A100" s="62" t="s">
        <v>870</v>
      </c>
      <c r="B100" s="62" t="s">
        <v>37</v>
      </c>
      <c r="C100" s="62" t="str">
        <f>VLOOKUP(B100,'3. Future Applications'!A:A,1,FALSE)</f>
        <v>48/8d</v>
      </c>
      <c r="D100" s="62">
        <v>8</v>
      </c>
      <c r="E100" s="62" t="s">
        <v>845</v>
      </c>
      <c r="F100" s="62" t="s">
        <v>768</v>
      </c>
      <c r="G100" s="62" t="s">
        <v>817</v>
      </c>
      <c r="H100" s="62">
        <v>2</v>
      </c>
      <c r="I100" s="62" t="s">
        <v>818</v>
      </c>
      <c r="J100" s="62" t="s">
        <v>861</v>
      </c>
      <c r="K100" s="62" t="s">
        <v>909</v>
      </c>
    </row>
    <row r="101" spans="1:48">
      <c r="A101" s="62" t="s">
        <v>870</v>
      </c>
      <c r="B101" s="62" t="s">
        <v>36</v>
      </c>
      <c r="C101" s="62" t="str">
        <f>VLOOKUP(B101,'3. Future Applications'!A:A,1,FALSE)</f>
        <v>48/9b</v>
      </c>
      <c r="D101" s="62">
        <v>9</v>
      </c>
      <c r="E101" s="62" t="s">
        <v>839</v>
      </c>
      <c r="F101" s="62" t="s">
        <v>768</v>
      </c>
      <c r="G101" s="62" t="s">
        <v>817</v>
      </c>
      <c r="H101" s="62">
        <v>2</v>
      </c>
      <c r="I101" s="62" t="s">
        <v>818</v>
      </c>
      <c r="J101" s="62" t="s">
        <v>871</v>
      </c>
      <c r="K101" s="62" t="s">
        <v>909</v>
      </c>
    </row>
    <row r="102" spans="1:48">
      <c r="A102" s="62" t="s">
        <v>881</v>
      </c>
      <c r="B102" s="62" t="s">
        <v>50</v>
      </c>
      <c r="C102" s="62" t="str">
        <f>VLOOKUP(B102,'3. Future Applications'!A:A,1,FALSE)</f>
        <v>49/14a</v>
      </c>
      <c r="D102" s="62">
        <v>14</v>
      </c>
      <c r="E102" s="62" t="s">
        <v>828</v>
      </c>
      <c r="F102" s="62" t="s">
        <v>742</v>
      </c>
      <c r="G102" s="62" t="s">
        <v>817</v>
      </c>
      <c r="H102" s="62">
        <v>2</v>
      </c>
      <c r="I102" s="62" t="s">
        <v>818</v>
      </c>
      <c r="J102" s="62" t="s">
        <v>888</v>
      </c>
      <c r="K102" s="62" t="s">
        <v>909</v>
      </c>
    </row>
    <row r="103" spans="1:48">
      <c r="A103" s="62" t="s">
        <v>881</v>
      </c>
      <c r="B103" s="62" t="s">
        <v>51</v>
      </c>
      <c r="C103" s="62" t="str">
        <f>VLOOKUP(B103,'3. Future Applications'!A:A,1,FALSE)</f>
        <v>49/17d</v>
      </c>
      <c r="D103" s="62">
        <v>17</v>
      </c>
      <c r="E103" s="62" t="s">
        <v>845</v>
      </c>
      <c r="F103" s="62" t="s">
        <v>889</v>
      </c>
      <c r="G103" s="62" t="s">
        <v>817</v>
      </c>
      <c r="H103" s="62">
        <v>2</v>
      </c>
      <c r="I103" s="62" t="s">
        <v>818</v>
      </c>
      <c r="J103" s="62" t="s">
        <v>846</v>
      </c>
      <c r="K103" s="62" t="s">
        <v>909</v>
      </c>
    </row>
    <row r="104" spans="1:48">
      <c r="A104" s="62" t="s">
        <v>881</v>
      </c>
      <c r="B104" s="62" t="s">
        <v>53</v>
      </c>
      <c r="C104" s="62" t="str">
        <f>VLOOKUP(B104,'3. Future Applications'!A:A,1,FALSE)</f>
        <v>49/18b</v>
      </c>
      <c r="D104" s="62">
        <v>18</v>
      </c>
      <c r="E104" s="62" t="s">
        <v>839</v>
      </c>
      <c r="F104" s="62" t="s">
        <v>829</v>
      </c>
      <c r="G104" s="62" t="s">
        <v>817</v>
      </c>
      <c r="H104" s="62">
        <v>2</v>
      </c>
      <c r="I104" s="62" t="s">
        <v>818</v>
      </c>
      <c r="J104" s="62" t="s">
        <v>890</v>
      </c>
      <c r="K104" s="62" t="s">
        <v>909</v>
      </c>
    </row>
    <row r="105" spans="1:48">
      <c r="A105" s="62" t="s">
        <v>881</v>
      </c>
      <c r="B105" s="62" t="s">
        <v>52</v>
      </c>
      <c r="C105" s="62" t="str">
        <f>VLOOKUP(B105,'3. Future Applications'!A:A,1,FALSE)</f>
        <v>49/19b</v>
      </c>
      <c r="D105" s="62">
        <v>19</v>
      </c>
      <c r="E105" s="62" t="s">
        <v>839</v>
      </c>
      <c r="F105" s="62" t="s">
        <v>829</v>
      </c>
      <c r="G105" s="62" t="s">
        <v>817</v>
      </c>
      <c r="H105" s="62">
        <v>2</v>
      </c>
      <c r="I105" s="62" t="s">
        <v>818</v>
      </c>
      <c r="J105" s="62" t="s">
        <v>866</v>
      </c>
      <c r="K105" s="62" t="s">
        <v>909</v>
      </c>
    </row>
    <row r="106" spans="1:48">
      <c r="A106" s="62" t="s">
        <v>881</v>
      </c>
      <c r="B106" s="62" t="s">
        <v>54</v>
      </c>
      <c r="C106" s="62" t="str">
        <f>VLOOKUP(B106,'3. Future Applications'!A:A,1,FALSE)</f>
        <v>49/21c</v>
      </c>
      <c r="D106" s="62">
        <v>21</v>
      </c>
      <c r="E106" s="62" t="s">
        <v>822</v>
      </c>
      <c r="F106" s="62" t="s">
        <v>777</v>
      </c>
      <c r="G106" s="62" t="s">
        <v>817</v>
      </c>
      <c r="H106" s="62">
        <v>2</v>
      </c>
      <c r="I106" s="62" t="s">
        <v>818</v>
      </c>
      <c r="J106" s="62" t="s">
        <v>891</v>
      </c>
      <c r="K106" s="62" t="s">
        <v>909</v>
      </c>
    </row>
    <row r="107" spans="1:48">
      <c r="A107" s="62" t="s">
        <v>881</v>
      </c>
      <c r="B107" s="62" t="s">
        <v>58</v>
      </c>
      <c r="C107" s="62" t="str">
        <f>VLOOKUP(B107,'3. Future Applications'!A:A,1,FALSE)</f>
        <v>49/22b</v>
      </c>
      <c r="D107" s="62">
        <v>22</v>
      </c>
      <c r="E107" s="62" t="s">
        <v>839</v>
      </c>
      <c r="F107" s="62" t="s">
        <v>742</v>
      </c>
      <c r="G107" s="62" t="s">
        <v>817</v>
      </c>
      <c r="H107" s="62">
        <v>2</v>
      </c>
      <c r="I107" s="62" t="s">
        <v>818</v>
      </c>
      <c r="J107" s="62" t="s">
        <v>894</v>
      </c>
      <c r="K107" s="62" t="s">
        <v>909</v>
      </c>
    </row>
    <row r="108" spans="1:48">
      <c r="A108" s="62" t="s">
        <v>881</v>
      </c>
      <c r="B108" s="62" t="s">
        <v>59</v>
      </c>
      <c r="C108" s="62" t="str">
        <f>VLOOKUP(B108,'3. Future Applications'!A:A,1,FALSE)</f>
        <v>49/23b</v>
      </c>
      <c r="D108" s="62">
        <v>23</v>
      </c>
      <c r="E108" s="62" t="s">
        <v>839</v>
      </c>
      <c r="F108" s="62" t="s">
        <v>742</v>
      </c>
      <c r="G108" s="62" t="s">
        <v>817</v>
      </c>
      <c r="H108" s="62">
        <v>2</v>
      </c>
      <c r="I108" s="62" t="s">
        <v>818</v>
      </c>
      <c r="J108" s="62" t="s">
        <v>895</v>
      </c>
      <c r="K108" s="62" t="s">
        <v>909</v>
      </c>
    </row>
    <row r="109" spans="1:48">
      <c r="A109" s="62" t="s">
        <v>881</v>
      </c>
      <c r="B109" s="62" t="s">
        <v>56</v>
      </c>
      <c r="C109" s="62" t="str">
        <f>VLOOKUP(B109,'3. Future Applications'!A:A,1,FALSE)</f>
        <v>49/23c</v>
      </c>
      <c r="D109" s="62">
        <v>23</v>
      </c>
      <c r="E109" s="62" t="s">
        <v>822</v>
      </c>
      <c r="F109" s="62" t="s">
        <v>742</v>
      </c>
      <c r="G109" s="62" t="s">
        <v>817</v>
      </c>
      <c r="H109" s="62">
        <v>2</v>
      </c>
      <c r="I109" s="62" t="s">
        <v>818</v>
      </c>
      <c r="J109" s="62" t="s">
        <v>853</v>
      </c>
      <c r="K109" s="62" t="s">
        <v>909</v>
      </c>
    </row>
    <row r="110" spans="1:48">
      <c r="A110" s="62" t="s">
        <v>881</v>
      </c>
      <c r="B110" s="62" t="s">
        <v>416</v>
      </c>
      <c r="C110" s="62" t="str">
        <f>VLOOKUP(B110,'3. Future Applications'!A:A,1,FALSE)</f>
        <v>49/24c</v>
      </c>
      <c r="D110" s="62">
        <v>24</v>
      </c>
      <c r="E110" s="62" t="s">
        <v>822</v>
      </c>
      <c r="F110" s="62"/>
      <c r="K110" s="62" t="s">
        <v>920</v>
      </c>
    </row>
    <row r="111" spans="1:48" s="163" customFormat="1">
      <c r="A111" s="62" t="s">
        <v>881</v>
      </c>
      <c r="B111" s="62" t="s">
        <v>60</v>
      </c>
      <c r="C111" s="62" t="str">
        <f>VLOOKUP(B111,'3. Future Applications'!A:A,1,FALSE)</f>
        <v>49/24d</v>
      </c>
      <c r="D111" s="62">
        <v>24</v>
      </c>
      <c r="E111" s="62" t="s">
        <v>845</v>
      </c>
      <c r="F111" s="62" t="s">
        <v>742</v>
      </c>
      <c r="G111" s="62" t="s">
        <v>817</v>
      </c>
      <c r="H111" s="62">
        <v>2</v>
      </c>
      <c r="I111" s="62" t="s">
        <v>818</v>
      </c>
      <c r="J111" s="62" t="s">
        <v>896</v>
      </c>
      <c r="K111" s="62" t="s">
        <v>909</v>
      </c>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row>
    <row r="112" spans="1:48" s="163" customFormat="1">
      <c r="A112" s="62" t="s">
        <v>881</v>
      </c>
      <c r="B112" s="62" t="s">
        <v>45</v>
      </c>
      <c r="C112" s="62" t="str">
        <f>VLOOKUP(B112,'3. Future Applications'!A:A,1,FALSE)</f>
        <v>49/26b</v>
      </c>
      <c r="D112" s="62">
        <v>26</v>
      </c>
      <c r="E112" s="62" t="s">
        <v>839</v>
      </c>
      <c r="F112" s="62" t="s">
        <v>742</v>
      </c>
      <c r="G112" s="62" t="s">
        <v>817</v>
      </c>
      <c r="H112" s="62">
        <v>2</v>
      </c>
      <c r="I112" s="62" t="s">
        <v>818</v>
      </c>
      <c r="J112" s="62" t="s">
        <v>882</v>
      </c>
      <c r="K112" s="62" t="s">
        <v>909</v>
      </c>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row>
    <row r="113" spans="1:48">
      <c r="A113" s="62" t="s">
        <v>881</v>
      </c>
      <c r="B113" s="62" t="s">
        <v>57</v>
      </c>
      <c r="C113" s="62" t="str">
        <f>VLOOKUP(B113,'3. Future Applications'!A:A,1,FALSE)</f>
        <v>49/27c</v>
      </c>
      <c r="D113" s="62">
        <v>27</v>
      </c>
      <c r="E113" s="62" t="s">
        <v>822</v>
      </c>
      <c r="F113" s="62" t="s">
        <v>742</v>
      </c>
      <c r="G113" s="62" t="s">
        <v>817</v>
      </c>
      <c r="H113" s="62">
        <v>2</v>
      </c>
      <c r="I113" s="62" t="s">
        <v>818</v>
      </c>
      <c r="J113" s="62" t="s">
        <v>893</v>
      </c>
      <c r="K113" s="62" t="s">
        <v>909</v>
      </c>
    </row>
    <row r="114" spans="1:48">
      <c r="A114" s="62" t="s">
        <v>881</v>
      </c>
      <c r="B114" s="62" t="s">
        <v>55</v>
      </c>
      <c r="C114" s="62" t="str">
        <f>VLOOKUP(B114,'3. Future Applications'!A:A,1,FALSE)</f>
        <v>49/28c</v>
      </c>
      <c r="D114" s="62">
        <v>28</v>
      </c>
      <c r="E114" s="62" t="s">
        <v>822</v>
      </c>
      <c r="F114" s="62" t="s">
        <v>742</v>
      </c>
      <c r="G114" s="62" t="s">
        <v>817</v>
      </c>
      <c r="H114" s="62">
        <v>2</v>
      </c>
      <c r="I114" s="62" t="s">
        <v>818</v>
      </c>
      <c r="J114" s="62" t="s">
        <v>892</v>
      </c>
      <c r="K114" s="62" t="s">
        <v>909</v>
      </c>
    </row>
    <row r="115" spans="1:48">
      <c r="A115" s="62" t="s">
        <v>881</v>
      </c>
      <c r="B115" s="62" t="s">
        <v>419</v>
      </c>
      <c r="C115" s="62" t="str">
        <f>VLOOKUP(B115,'3. Future Applications'!A:A,1,FALSE)</f>
        <v>49/29f</v>
      </c>
      <c r="D115" s="62">
        <v>29</v>
      </c>
      <c r="E115" s="62" t="s">
        <v>847</v>
      </c>
      <c r="F115" s="62"/>
      <c r="K115" s="62" t="s">
        <v>920</v>
      </c>
    </row>
    <row r="116" spans="1:48">
      <c r="A116" s="62" t="s">
        <v>881</v>
      </c>
      <c r="B116" s="62" t="s">
        <v>395</v>
      </c>
      <c r="C116" s="62" t="str">
        <f>VLOOKUP(B116,'3. Future Applications'!A:A,1,FALSE)</f>
        <v>49/2c</v>
      </c>
      <c r="D116" s="62">
        <v>2</v>
      </c>
      <c r="E116" s="62" t="s">
        <v>822</v>
      </c>
      <c r="F116" s="62"/>
      <c r="K116" s="62" t="s">
        <v>920</v>
      </c>
    </row>
    <row r="117" spans="1:48">
      <c r="A117" s="62" t="s">
        <v>881</v>
      </c>
      <c r="B117" s="62" t="s">
        <v>415</v>
      </c>
      <c r="C117" s="62" t="str">
        <f>VLOOKUP(B117,'3. Future Applications'!A:A,1,FALSE)</f>
        <v>49/30f</v>
      </c>
      <c r="D117" s="62">
        <v>30</v>
      </c>
      <c r="E117" s="62" t="s">
        <v>847</v>
      </c>
      <c r="F117" s="62"/>
      <c r="K117" s="62" t="s">
        <v>920</v>
      </c>
    </row>
    <row r="118" spans="1:48">
      <c r="A118" s="62" t="s">
        <v>881</v>
      </c>
      <c r="B118" s="62" t="s">
        <v>396</v>
      </c>
      <c r="C118" s="62" t="str">
        <f>VLOOKUP(B118,'3. Future Applications'!A:A,1,FALSE)</f>
        <v>49/4d</v>
      </c>
      <c r="D118" s="62">
        <v>4</v>
      </c>
      <c r="E118" s="62" t="s">
        <v>845</v>
      </c>
      <c r="F118" s="62"/>
      <c r="K118" s="62" t="s">
        <v>920</v>
      </c>
    </row>
    <row r="119" spans="1:48">
      <c r="A119" s="62" t="s">
        <v>881</v>
      </c>
      <c r="B119" s="62" t="s">
        <v>397</v>
      </c>
      <c r="C119" s="62" t="str">
        <f>VLOOKUP(B119,'3. Future Applications'!A:A,1,FALSE)</f>
        <v>49/9d</v>
      </c>
      <c r="D119" s="62">
        <v>9</v>
      </c>
      <c r="E119" s="62" t="s">
        <v>845</v>
      </c>
      <c r="F119" s="62"/>
      <c r="K119" s="62" t="s">
        <v>920</v>
      </c>
    </row>
    <row r="120" spans="1:48">
      <c r="A120" s="62" t="s">
        <v>883</v>
      </c>
      <c r="B120" s="62" t="s">
        <v>46</v>
      </c>
      <c r="C120" s="62" t="str">
        <f>VLOOKUP(B120,'3. Future Applications'!A:A,1,FALSE)</f>
        <v>52/5c</v>
      </c>
      <c r="D120" s="62">
        <v>5</v>
      </c>
      <c r="E120" s="62" t="s">
        <v>822</v>
      </c>
      <c r="F120" s="62" t="s">
        <v>742</v>
      </c>
      <c r="G120" s="62" t="s">
        <v>817</v>
      </c>
      <c r="H120" s="62">
        <v>2</v>
      </c>
      <c r="I120" s="62" t="s">
        <v>818</v>
      </c>
      <c r="J120" s="62" t="s">
        <v>884</v>
      </c>
      <c r="K120" s="62" t="s">
        <v>909</v>
      </c>
    </row>
    <row r="121" spans="1:48">
      <c r="A121" s="62" t="s">
        <v>886</v>
      </c>
      <c r="B121" s="62" t="s">
        <v>48</v>
      </c>
      <c r="C121" s="62" t="str">
        <f>VLOOKUP(B121,'3. Future Applications'!A:A,1,FALSE)</f>
        <v>53/1b</v>
      </c>
      <c r="D121" s="62">
        <v>1</v>
      </c>
      <c r="E121" s="62" t="s">
        <v>839</v>
      </c>
      <c r="F121" s="62" t="s">
        <v>742</v>
      </c>
      <c r="G121" s="62" t="s">
        <v>817</v>
      </c>
      <c r="H121" s="62">
        <v>2</v>
      </c>
      <c r="I121" s="62" t="s">
        <v>818</v>
      </c>
      <c r="J121" s="62" t="s">
        <v>887</v>
      </c>
      <c r="K121" s="62" t="s">
        <v>909</v>
      </c>
    </row>
    <row r="122" spans="1:48">
      <c r="A122" s="62" t="s">
        <v>886</v>
      </c>
      <c r="B122" s="62" t="s">
        <v>61</v>
      </c>
      <c r="C122" s="62" t="str">
        <f>VLOOKUP(B122,'3. Future Applications'!A:A,1,FALSE)</f>
        <v>53/2c</v>
      </c>
      <c r="D122" s="62">
        <v>2</v>
      </c>
      <c r="E122" s="62" t="s">
        <v>822</v>
      </c>
      <c r="F122" s="62" t="s">
        <v>742</v>
      </c>
      <c r="G122" s="62" t="s">
        <v>817</v>
      </c>
      <c r="H122" s="62">
        <v>2</v>
      </c>
      <c r="I122" s="62" t="s">
        <v>818</v>
      </c>
      <c r="J122" s="62" t="s">
        <v>823</v>
      </c>
      <c r="K122" s="62" t="s">
        <v>909</v>
      </c>
    </row>
    <row r="123" spans="1:48" s="163" customFormat="1">
      <c r="A123" s="62" t="s">
        <v>925</v>
      </c>
      <c r="B123" s="62" t="s">
        <v>66</v>
      </c>
      <c r="C123" s="62" t="str">
        <f>VLOOKUP(B123,'3. Future Applications'!A:A,1,FALSE)</f>
        <v>97/14</v>
      </c>
      <c r="D123" s="62">
        <v>14</v>
      </c>
      <c r="E123" s="62"/>
      <c r="F123" s="62" t="s">
        <v>926</v>
      </c>
      <c r="G123" s="62" t="s">
        <v>817</v>
      </c>
      <c r="H123" s="62">
        <v>2</v>
      </c>
      <c r="I123" s="62" t="s">
        <v>818</v>
      </c>
      <c r="J123" s="62" t="s">
        <v>844</v>
      </c>
      <c r="K123" s="62" t="s">
        <v>924</v>
      </c>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row>
    <row r="124" spans="1:48">
      <c r="A124" s="62" t="s">
        <v>925</v>
      </c>
      <c r="B124" s="62" t="s">
        <v>67</v>
      </c>
      <c r="C124" s="62" t="str">
        <f>VLOOKUP(B124,'3. Future Applications'!A:A,1,FALSE)</f>
        <v>97/15</v>
      </c>
      <c r="D124" s="62">
        <v>15</v>
      </c>
      <c r="E124" s="62"/>
      <c r="F124" s="62" t="s">
        <v>926</v>
      </c>
      <c r="G124" s="62" t="s">
        <v>817</v>
      </c>
      <c r="H124" s="62">
        <v>2</v>
      </c>
      <c r="I124" s="62" t="s">
        <v>818</v>
      </c>
      <c r="J124" s="62" t="s">
        <v>927</v>
      </c>
      <c r="K124" s="62" t="s">
        <v>924</v>
      </c>
    </row>
    <row r="125" spans="1:48">
      <c r="A125" s="62" t="s">
        <v>921</v>
      </c>
      <c r="B125" s="62" t="s">
        <v>68</v>
      </c>
      <c r="C125" s="62" t="str">
        <f>VLOOKUP(B125,'3. Future Applications'!A:A,1,FALSE)</f>
        <v>98/11</v>
      </c>
      <c r="D125" s="62">
        <v>11</v>
      </c>
      <c r="E125" s="62"/>
      <c r="F125" s="62" t="s">
        <v>926</v>
      </c>
      <c r="G125" s="62" t="s">
        <v>817</v>
      </c>
      <c r="H125" s="62">
        <v>2</v>
      </c>
      <c r="I125" s="62" t="s">
        <v>818</v>
      </c>
      <c r="J125" s="62" t="s">
        <v>928</v>
      </c>
      <c r="K125" s="62" t="s">
        <v>924</v>
      </c>
    </row>
    <row r="126" spans="1:48">
      <c r="A126" s="162" t="s">
        <v>921</v>
      </c>
      <c r="B126" s="162" t="s">
        <v>922</v>
      </c>
      <c r="C126" s="162" t="str">
        <f>VLOOKUP(B126,'3. Future Applications'!A:A,1,FALSE)</f>
        <v>98/12a</v>
      </c>
      <c r="D126" s="162">
        <v>12</v>
      </c>
      <c r="E126" s="162" t="s">
        <v>828</v>
      </c>
      <c r="F126" s="162" t="s">
        <v>832</v>
      </c>
      <c r="G126" s="162" t="s">
        <v>817</v>
      </c>
      <c r="H126" s="162">
        <v>2</v>
      </c>
      <c r="I126" s="162" t="s">
        <v>818</v>
      </c>
      <c r="J126" s="162" t="s">
        <v>923</v>
      </c>
      <c r="K126" s="162" t="s">
        <v>924</v>
      </c>
      <c r="L126" s="162" t="s">
        <v>937</v>
      </c>
    </row>
    <row r="127" spans="1:48">
      <c r="A127" s="162" t="s">
        <v>921</v>
      </c>
      <c r="B127" s="162" t="s">
        <v>932</v>
      </c>
      <c r="C127" s="162" t="str">
        <f>VLOOKUP(B127,'3. Future Applications'!A:A,1,FALSE)</f>
        <v>98/13a</v>
      </c>
      <c r="D127" s="162">
        <v>13</v>
      </c>
      <c r="E127" s="162" t="s">
        <v>828</v>
      </c>
      <c r="F127" s="162" t="s">
        <v>931</v>
      </c>
      <c r="G127" s="162" t="s">
        <v>817</v>
      </c>
      <c r="H127" s="162">
        <v>2</v>
      </c>
      <c r="I127" s="162" t="s">
        <v>818</v>
      </c>
      <c r="J127" s="162" t="s">
        <v>933</v>
      </c>
      <c r="K127" s="162" t="s">
        <v>924</v>
      </c>
      <c r="L127" s="162" t="s">
        <v>936</v>
      </c>
    </row>
    <row r="128" spans="1:48">
      <c r="A128" s="162" t="s">
        <v>921</v>
      </c>
      <c r="B128" s="162" t="s">
        <v>935</v>
      </c>
      <c r="C128" s="162" t="str">
        <f>VLOOKUP(B128,'3. Future Applications'!A:A,1,FALSE)</f>
        <v>98/13b</v>
      </c>
      <c r="D128" s="162">
        <v>13</v>
      </c>
      <c r="E128" s="162" t="s">
        <v>839</v>
      </c>
      <c r="F128" s="162" t="s">
        <v>832</v>
      </c>
      <c r="G128" s="162" t="s">
        <v>817</v>
      </c>
      <c r="H128" s="162">
        <v>2</v>
      </c>
      <c r="I128" s="162" t="s">
        <v>818</v>
      </c>
      <c r="J128" s="162" t="s">
        <v>867</v>
      </c>
      <c r="K128" s="162" t="s">
        <v>924</v>
      </c>
      <c r="L128" s="162" t="s">
        <v>936</v>
      </c>
    </row>
    <row r="129" spans="1:48" s="163" customFormat="1">
      <c r="A129" s="162" t="s">
        <v>921</v>
      </c>
      <c r="B129" s="162" t="s">
        <v>930</v>
      </c>
      <c r="C129" s="162" t="str">
        <f>VLOOKUP(B129,'3. Future Applications'!A:A,1,FALSE)</f>
        <v>98/14a</v>
      </c>
      <c r="D129" s="162">
        <v>14</v>
      </c>
      <c r="E129" s="162" t="s">
        <v>828</v>
      </c>
      <c r="F129" s="162" t="s">
        <v>931</v>
      </c>
      <c r="G129" s="162" t="s">
        <v>817</v>
      </c>
      <c r="H129" s="162">
        <v>2</v>
      </c>
      <c r="I129" s="162" t="s">
        <v>818</v>
      </c>
      <c r="J129" s="162" t="s">
        <v>888</v>
      </c>
      <c r="K129" s="162" t="s">
        <v>924</v>
      </c>
      <c r="L129" s="162" t="s">
        <v>937</v>
      </c>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row>
    <row r="130" spans="1:48" s="163" customFormat="1">
      <c r="A130" s="162" t="s">
        <v>921</v>
      </c>
      <c r="B130" s="162" t="s">
        <v>69</v>
      </c>
      <c r="C130" s="162" t="str">
        <f>VLOOKUP(B130,'3. Future Applications'!A:A,1,FALSE)</f>
        <v>98/6b</v>
      </c>
      <c r="D130" s="162">
        <v>6</v>
      </c>
      <c r="E130" s="162" t="s">
        <v>839</v>
      </c>
      <c r="F130" s="162" t="s">
        <v>832</v>
      </c>
      <c r="G130" s="162" t="s">
        <v>817</v>
      </c>
      <c r="H130" s="162">
        <v>2</v>
      </c>
      <c r="I130" s="162" t="s">
        <v>818</v>
      </c>
      <c r="J130" s="162" t="s">
        <v>929</v>
      </c>
      <c r="K130" s="162" t="s">
        <v>924</v>
      </c>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row>
    <row r="131" spans="1:48">
      <c r="A131" s="62" t="s">
        <v>921</v>
      </c>
      <c r="B131" s="62" t="s">
        <v>70</v>
      </c>
      <c r="C131" s="62" t="str">
        <f>VLOOKUP(B131,'3. Future Applications'!A:A,1,FALSE)</f>
        <v>98/7b</v>
      </c>
      <c r="D131" s="62">
        <v>7</v>
      </c>
      <c r="E131" s="62" t="s">
        <v>839</v>
      </c>
      <c r="F131" s="62" t="s">
        <v>832</v>
      </c>
      <c r="G131" s="62" t="s">
        <v>817</v>
      </c>
      <c r="H131" s="62">
        <v>2</v>
      </c>
      <c r="I131" s="62" t="s">
        <v>818</v>
      </c>
      <c r="J131" s="62" t="s">
        <v>865</v>
      </c>
      <c r="K131" s="62" t="s">
        <v>924</v>
      </c>
    </row>
    <row r="132" spans="1:48" s="163" customFormat="1">
      <c r="A132" s="62" t="s">
        <v>921</v>
      </c>
      <c r="B132" s="62" t="s">
        <v>71</v>
      </c>
      <c r="C132" s="62" t="str">
        <f>VLOOKUP(B132,'3. Future Applications'!A:A,1,FALSE)</f>
        <v>98/8</v>
      </c>
      <c r="D132" s="62">
        <v>8</v>
      </c>
      <c r="E132" s="62"/>
      <c r="F132" s="62" t="s">
        <v>832</v>
      </c>
      <c r="G132" s="62" t="s">
        <v>817</v>
      </c>
      <c r="H132" s="62">
        <v>2</v>
      </c>
      <c r="I132" s="62" t="s">
        <v>818</v>
      </c>
      <c r="J132" s="62" t="s">
        <v>934</v>
      </c>
      <c r="K132" s="62" t="s">
        <v>924</v>
      </c>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row>
    <row r="134" spans="1:48" ht="13.5" thickBot="1"/>
    <row r="135" spans="1:48" ht="76.5" customHeight="1" thickBot="1">
      <c r="A135" s="207" t="s">
        <v>1159</v>
      </c>
      <c r="B135" s="208"/>
      <c r="C135" s="208"/>
      <c r="D135" s="208"/>
      <c r="E135" s="208"/>
      <c r="F135" s="208"/>
      <c r="G135" s="208"/>
      <c r="H135" s="208"/>
      <c r="I135" s="208"/>
      <c r="J135" s="208"/>
      <c r="K135" s="208"/>
      <c r="L135" s="209"/>
    </row>
  </sheetData>
  <sheetProtection password="8725" sheet="1" objects="1" scenarios="1"/>
  <autoFilter ref="A1:K132">
    <sortState ref="A2:K132">
      <sortCondition ref="B1:B132"/>
    </sortState>
  </autoFilter>
  <mergeCells count="1">
    <mergeCell ref="A135:L13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BK135"/>
  <sheetViews>
    <sheetView zoomScale="80" zoomScaleNormal="80" zoomScalePageLayoutView="55" workbookViewId="0">
      <selection activeCell="A2" sqref="A2:Y2"/>
    </sheetView>
  </sheetViews>
  <sheetFormatPr defaultRowHeight="12.75"/>
  <cols>
    <col min="1" max="1" width="13" style="32" customWidth="1"/>
    <col min="2" max="2" width="68.85546875" style="32" customWidth="1"/>
    <col min="3" max="3" width="0.42578125" style="32" customWidth="1"/>
    <col min="4" max="4" width="10" style="32" bestFit="1" customWidth="1"/>
    <col min="5" max="23" width="8.5703125" style="32" bestFit="1" customWidth="1"/>
    <col min="24" max="24" width="9.5703125" style="32" bestFit="1" customWidth="1"/>
    <col min="25" max="25" width="10.42578125" style="31" customWidth="1"/>
    <col min="26" max="26" width="47.28515625" style="31" customWidth="1"/>
    <col min="27" max="27" width="9.5703125" style="31" customWidth="1"/>
    <col min="28" max="28" width="16.42578125" style="31" customWidth="1"/>
    <col min="29" max="29" width="15.28515625" style="31" bestFit="1" customWidth="1"/>
    <col min="30" max="63" width="9.140625" style="31"/>
    <col min="64" max="16384" width="9.140625" style="32"/>
  </cols>
  <sheetData>
    <row r="1" spans="1:63" s="107" customFormat="1" ht="18">
      <c r="A1" s="108" t="s">
        <v>1183</v>
      </c>
    </row>
    <row r="2" spans="1:63" ht="30" customHeight="1">
      <c r="A2" s="210" t="s">
        <v>797</v>
      </c>
      <c r="B2" s="210"/>
      <c r="C2" s="210"/>
      <c r="D2" s="210"/>
      <c r="E2" s="210"/>
      <c r="F2" s="210"/>
      <c r="G2" s="210"/>
      <c r="H2" s="210"/>
      <c r="I2" s="210"/>
      <c r="J2" s="210"/>
      <c r="K2" s="210"/>
      <c r="L2" s="210"/>
      <c r="M2" s="210"/>
      <c r="N2" s="210"/>
      <c r="O2" s="210"/>
      <c r="P2" s="210"/>
      <c r="Q2" s="210"/>
      <c r="R2" s="210"/>
      <c r="S2" s="210"/>
      <c r="T2" s="210"/>
      <c r="U2" s="210"/>
      <c r="V2" s="210"/>
      <c r="W2" s="210"/>
      <c r="X2" s="210"/>
      <c r="Y2" s="210"/>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row>
    <row r="3" spans="1:63">
      <c r="A3" s="32" t="s">
        <v>1146</v>
      </c>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row>
    <row r="4" spans="1:63">
      <c r="A4" s="32" t="s">
        <v>804</v>
      </c>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row>
    <row r="5" spans="1:63">
      <c r="A5" s="84"/>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row>
    <row r="6" spans="1:63">
      <c r="A6" s="84"/>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row>
    <row r="7" spans="1:63" s="36" customFormat="1" ht="22.5" customHeight="1">
      <c r="A7" s="213" t="s">
        <v>1145</v>
      </c>
      <c r="B7" s="213"/>
      <c r="C7" s="213"/>
      <c r="D7" s="213"/>
      <c r="E7" s="213"/>
      <c r="F7" s="213"/>
      <c r="G7" s="213"/>
      <c r="H7" s="213"/>
      <c r="I7" s="213"/>
      <c r="J7" s="213"/>
      <c r="K7" s="213"/>
      <c r="L7" s="213"/>
      <c r="M7" s="213"/>
      <c r="N7" s="213"/>
      <c r="O7" s="213"/>
      <c r="P7" s="213"/>
      <c r="Q7" s="213"/>
      <c r="R7" s="213"/>
      <c r="S7" s="213"/>
      <c r="T7" s="213"/>
      <c r="U7" s="213"/>
      <c r="V7" s="213"/>
      <c r="W7" s="213"/>
      <c r="X7" s="213"/>
      <c r="Y7" s="213"/>
    </row>
    <row r="8" spans="1:63" ht="15" customHeight="1">
      <c r="A8" s="211" t="s">
        <v>467</v>
      </c>
      <c r="B8" s="113" t="s">
        <v>787</v>
      </c>
      <c r="C8" s="109"/>
      <c r="D8" s="110">
        <v>2013</v>
      </c>
      <c r="E8" s="110">
        <v>2014</v>
      </c>
      <c r="F8" s="110">
        <v>2015</v>
      </c>
      <c r="G8" s="110">
        <v>2016</v>
      </c>
      <c r="H8" s="110">
        <v>2017</v>
      </c>
      <c r="I8" s="110">
        <v>2018</v>
      </c>
      <c r="J8" s="110">
        <v>2019</v>
      </c>
      <c r="K8" s="110">
        <v>2020</v>
      </c>
      <c r="L8" s="110">
        <v>2021</v>
      </c>
      <c r="M8" s="110">
        <v>2022</v>
      </c>
      <c r="N8" s="110">
        <v>2023</v>
      </c>
      <c r="O8" s="110">
        <v>2024</v>
      </c>
      <c r="P8" s="110">
        <v>2025</v>
      </c>
      <c r="Q8" s="110">
        <v>2026</v>
      </c>
      <c r="R8" s="110">
        <v>2027</v>
      </c>
      <c r="S8" s="110">
        <v>2028</v>
      </c>
      <c r="T8" s="110">
        <v>2029</v>
      </c>
      <c r="U8" s="110">
        <v>2030</v>
      </c>
      <c r="V8" s="110">
        <v>2031</v>
      </c>
      <c r="W8" s="110">
        <v>2032</v>
      </c>
      <c r="X8" s="214" t="s">
        <v>1153</v>
      </c>
      <c r="Y8" s="216" t="s">
        <v>1154</v>
      </c>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row>
    <row r="9" spans="1:63" ht="20.25" customHeight="1" thickBot="1">
      <c r="A9" s="212"/>
      <c r="B9" s="114" t="s">
        <v>1140</v>
      </c>
      <c r="C9" s="111"/>
      <c r="D9" s="112">
        <v>1</v>
      </c>
      <c r="E9" s="112">
        <v>2</v>
      </c>
      <c r="F9" s="112">
        <v>3</v>
      </c>
      <c r="G9" s="112">
        <v>4</v>
      </c>
      <c r="H9" s="112">
        <v>5</v>
      </c>
      <c r="I9" s="112">
        <v>6</v>
      </c>
      <c r="J9" s="112">
        <v>7</v>
      </c>
      <c r="K9" s="112">
        <v>8</v>
      </c>
      <c r="L9" s="112">
        <v>9</v>
      </c>
      <c r="M9" s="112">
        <v>10</v>
      </c>
      <c r="N9" s="112">
        <v>11</v>
      </c>
      <c r="O9" s="112">
        <v>12</v>
      </c>
      <c r="P9" s="112">
        <v>13</v>
      </c>
      <c r="Q9" s="112">
        <v>14</v>
      </c>
      <c r="R9" s="112">
        <v>15</v>
      </c>
      <c r="S9" s="112">
        <v>16</v>
      </c>
      <c r="T9" s="112">
        <v>17</v>
      </c>
      <c r="U9" s="112">
        <v>18</v>
      </c>
      <c r="V9" s="112">
        <v>19</v>
      </c>
      <c r="W9" s="112">
        <v>20</v>
      </c>
      <c r="X9" s="215"/>
      <c r="Y9" s="217"/>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row>
    <row r="10" spans="1:63" s="31" customFormat="1" ht="15.75" customHeight="1">
      <c r="A10" s="83" t="s">
        <v>1135</v>
      </c>
      <c r="B10" s="83"/>
      <c r="X10" s="87"/>
      <c r="Y10" s="88"/>
    </row>
    <row r="11" spans="1:63" s="31" customFormat="1">
      <c r="A11" s="36"/>
      <c r="B11" s="101"/>
      <c r="D11" s="76"/>
      <c r="E11" s="76"/>
      <c r="F11" s="76"/>
      <c r="G11" s="76"/>
      <c r="H11" s="76"/>
      <c r="I11" s="76"/>
      <c r="J11" s="76"/>
      <c r="K11" s="76"/>
      <c r="L11" s="76"/>
      <c r="M11" s="76"/>
      <c r="N11" s="76"/>
      <c r="O11" s="76"/>
      <c r="P11" s="76"/>
      <c r="Q11" s="76"/>
      <c r="R11" s="76"/>
      <c r="S11" s="76"/>
      <c r="T11" s="76"/>
      <c r="U11" s="76"/>
      <c r="V11" s="76"/>
      <c r="W11" s="76"/>
      <c r="X11" s="90"/>
      <c r="Y11" s="76"/>
    </row>
    <row r="12" spans="1:63" s="31" customFormat="1" ht="17.25" customHeight="1">
      <c r="B12" s="91" t="s">
        <v>1148</v>
      </c>
      <c r="D12" s="115"/>
      <c r="E12" s="115"/>
      <c r="F12" s="115"/>
      <c r="G12" s="115"/>
      <c r="H12" s="115"/>
      <c r="I12" s="115"/>
      <c r="J12" s="115"/>
      <c r="K12" s="115"/>
      <c r="L12" s="115"/>
      <c r="M12" s="115"/>
      <c r="N12" s="115"/>
      <c r="O12" s="115"/>
      <c r="P12" s="115"/>
      <c r="Q12" s="115"/>
      <c r="R12" s="115"/>
      <c r="S12" s="115"/>
      <c r="T12" s="115"/>
      <c r="U12" s="115"/>
      <c r="V12" s="115"/>
      <c r="W12" s="115"/>
      <c r="X12" s="116"/>
      <c r="Y12" s="95"/>
    </row>
    <row r="13" spans="1:63" s="31" customFormat="1">
      <c r="B13" s="92" t="s">
        <v>956</v>
      </c>
      <c r="D13" s="115"/>
      <c r="E13" s="115"/>
      <c r="F13" s="115"/>
      <c r="G13" s="115"/>
      <c r="H13" s="115"/>
      <c r="I13" s="115"/>
      <c r="J13" s="115"/>
      <c r="K13" s="115"/>
      <c r="L13" s="115"/>
      <c r="M13" s="115"/>
      <c r="N13" s="115"/>
      <c r="O13" s="115"/>
      <c r="P13" s="115"/>
      <c r="Q13" s="115"/>
      <c r="R13" s="115"/>
      <c r="S13" s="115"/>
      <c r="T13" s="115"/>
      <c r="U13" s="115"/>
      <c r="V13" s="115"/>
      <c r="W13" s="115"/>
      <c r="X13" s="116"/>
      <c r="Y13" s="95"/>
    </row>
    <row r="14" spans="1:63" s="31" customFormat="1" ht="38.25">
      <c r="B14" s="93" t="s">
        <v>1142</v>
      </c>
      <c r="D14" s="117">
        <f>('3. Future Applications'!K468)*0.5*'1. IA Scenario'!$E$29</f>
        <v>0</v>
      </c>
      <c r="E14" s="117">
        <f>('3. Future Applications'!L468)*0.5*'1. IA Scenario'!$E$29</f>
        <v>0</v>
      </c>
      <c r="F14" s="117">
        <f>('3. Future Applications'!M468)*0.5*'1. IA Scenario'!$E$29</f>
        <v>0</v>
      </c>
      <c r="G14" s="117">
        <f>('3. Future Applications'!N468)*0.5*'1. IA Scenario'!$E$29</f>
        <v>0</v>
      </c>
      <c r="H14" s="117">
        <f>('3. Future Applications'!O468)*0.5*'1. IA Scenario'!$E$29</f>
        <v>0</v>
      </c>
      <c r="I14" s="117">
        <f>('3. Future Applications'!P468)*0.5*'1. IA Scenario'!$E$29</f>
        <v>0</v>
      </c>
      <c r="J14" s="117">
        <f>('3. Future Applications'!Q468)*0.5*'1. IA Scenario'!$E$29</f>
        <v>0</v>
      </c>
      <c r="K14" s="117">
        <f>('3. Future Applications'!R468)*0.5*'1. IA Scenario'!$E$29</f>
        <v>0</v>
      </c>
      <c r="L14" s="117">
        <f>('3. Future Applications'!S468)*0.5*'1. IA Scenario'!$E$29</f>
        <v>0</v>
      </c>
      <c r="M14" s="117">
        <f>('3. Future Applications'!T468)*0.5*'1. IA Scenario'!$E$29</f>
        <v>0</v>
      </c>
      <c r="N14" s="117">
        <f>('3. Future Applications'!U468)*0.5*'1. IA Scenario'!$E$29</f>
        <v>0</v>
      </c>
      <c r="O14" s="117">
        <f>('3. Future Applications'!V468)*0.5*'1. IA Scenario'!$E$29</f>
        <v>0</v>
      </c>
      <c r="P14" s="117">
        <f>('3. Future Applications'!W468)*0.5*'1. IA Scenario'!$E$29</f>
        <v>0</v>
      </c>
      <c r="Q14" s="117">
        <f>('3. Future Applications'!X468)*0.5*'1. IA Scenario'!$E$29</f>
        <v>0</v>
      </c>
      <c r="R14" s="117">
        <f>('3. Future Applications'!Y468)*0.5*'1. IA Scenario'!$E$29</f>
        <v>0</v>
      </c>
      <c r="S14" s="117">
        <f>('3. Future Applications'!Z468)*0.5*'1. IA Scenario'!$E$29</f>
        <v>0</v>
      </c>
      <c r="T14" s="117">
        <f>('3. Future Applications'!AA468)*0.5*'1. IA Scenario'!$E$29</f>
        <v>0</v>
      </c>
      <c r="U14" s="117">
        <f>('3. Future Applications'!AB468)*0.5*'1. IA Scenario'!$E$29</f>
        <v>0</v>
      </c>
      <c r="V14" s="117">
        <f>('3. Future Applications'!AC468)*0.5*'1. IA Scenario'!$E$29</f>
        <v>0</v>
      </c>
      <c r="W14" s="117">
        <f>('3. Future Applications'!AD468)*0.5*'1. IA Scenario'!$E$29</f>
        <v>0</v>
      </c>
      <c r="X14" s="118">
        <f>SUM(D14:W14)</f>
        <v>0</v>
      </c>
      <c r="Y14" s="117">
        <f>X14/20</f>
        <v>0</v>
      </c>
    </row>
    <row r="15" spans="1:63" s="31" customFormat="1" ht="38.25">
      <c r="B15" s="93" t="s">
        <v>1143</v>
      </c>
      <c r="D15" s="117">
        <f>('3. Future Applications'!K468)*0.5*'1. IA Scenario'!$E$30</f>
        <v>0</v>
      </c>
      <c r="E15" s="117">
        <f>('3. Future Applications'!L468)*0.5*'1. IA Scenario'!$E$30</f>
        <v>0</v>
      </c>
      <c r="F15" s="117">
        <f>('3. Future Applications'!M468)*0.5*'1. IA Scenario'!$E$30</f>
        <v>0</v>
      </c>
      <c r="G15" s="117">
        <f>('3. Future Applications'!N468)*0.5*'1. IA Scenario'!$E$30</f>
        <v>0</v>
      </c>
      <c r="H15" s="117">
        <f>('3. Future Applications'!O468)*0.5*'1. IA Scenario'!$E$30</f>
        <v>0</v>
      </c>
      <c r="I15" s="117">
        <f>('3. Future Applications'!P468)*0.5*'1. IA Scenario'!$E$30</f>
        <v>0</v>
      </c>
      <c r="J15" s="117">
        <f>('3. Future Applications'!Q468)*0.5*'1. IA Scenario'!$E$30</f>
        <v>0</v>
      </c>
      <c r="K15" s="117">
        <f>('3. Future Applications'!R468)*0.5*'1. IA Scenario'!$E$30</f>
        <v>0</v>
      </c>
      <c r="L15" s="117">
        <f>('3. Future Applications'!S468)*0.5*'1. IA Scenario'!$E$30</f>
        <v>0</v>
      </c>
      <c r="M15" s="117">
        <f>('3. Future Applications'!T468)*0.5*'1. IA Scenario'!$E$30</f>
        <v>0</v>
      </c>
      <c r="N15" s="117">
        <f>('3. Future Applications'!U468)*0.5*'1. IA Scenario'!$E$30</f>
        <v>0</v>
      </c>
      <c r="O15" s="117">
        <f>('3. Future Applications'!V468)*0.5*'1. IA Scenario'!$E$30</f>
        <v>0</v>
      </c>
      <c r="P15" s="117">
        <f>('3. Future Applications'!W468)*0.5*'1. IA Scenario'!$E$30</f>
        <v>0</v>
      </c>
      <c r="Q15" s="117">
        <f>('3. Future Applications'!X468)*0.5*'1. IA Scenario'!$E$30</f>
        <v>0</v>
      </c>
      <c r="R15" s="117">
        <f>('3. Future Applications'!Y468)*0.5*'1. IA Scenario'!$E$30</f>
        <v>0</v>
      </c>
      <c r="S15" s="117">
        <f>('3. Future Applications'!Z468)*0.5*'1. IA Scenario'!$E$30</f>
        <v>0</v>
      </c>
      <c r="T15" s="117">
        <f>('3. Future Applications'!AA468)*0.5*'1. IA Scenario'!$E$30</f>
        <v>0</v>
      </c>
      <c r="U15" s="117">
        <f>('3. Future Applications'!AB468)*0.5*'1. IA Scenario'!$E$30</f>
        <v>0</v>
      </c>
      <c r="V15" s="117">
        <f>('3. Future Applications'!AC468)*0.5*'1. IA Scenario'!$E$30</f>
        <v>0</v>
      </c>
      <c r="W15" s="117">
        <f>('3. Future Applications'!AD468)*0.5*'1. IA Scenario'!$E$30</f>
        <v>0</v>
      </c>
      <c r="X15" s="118">
        <f t="shared" ref="X15:X16" si="0">SUM(D15:W15)</f>
        <v>0</v>
      </c>
      <c r="Y15" s="117">
        <f t="shared" ref="Y15:Y16" si="1">X15/20</f>
        <v>0</v>
      </c>
    </row>
    <row r="16" spans="1:63" s="31" customFormat="1" ht="38.25">
      <c r="B16" s="93" t="s">
        <v>1144</v>
      </c>
      <c r="D16" s="117">
        <f>'3. Future Applications'!K482*'1. IA Scenario'!$E$31</f>
        <v>0.05</v>
      </c>
      <c r="E16" s="117">
        <f>'3. Future Applications'!L482*'1. IA Scenario'!$E$31</f>
        <v>0</v>
      </c>
      <c r="F16" s="117">
        <f>'3. Future Applications'!M482*'1. IA Scenario'!$E$31</f>
        <v>0</v>
      </c>
      <c r="G16" s="117">
        <f>'3. Future Applications'!N482*'1. IA Scenario'!$E$31</f>
        <v>0</v>
      </c>
      <c r="H16" s="117">
        <f>'3. Future Applications'!O482*'1. IA Scenario'!$E$31</f>
        <v>0</v>
      </c>
      <c r="I16" s="117">
        <f>'3. Future Applications'!P482*'1. IA Scenario'!$E$31</f>
        <v>0</v>
      </c>
      <c r="J16" s="117">
        <f>'3. Future Applications'!Q482*'1. IA Scenario'!$E$31</f>
        <v>0</v>
      </c>
      <c r="K16" s="117">
        <f>'3. Future Applications'!R482*'1. IA Scenario'!$E$31</f>
        <v>0</v>
      </c>
      <c r="L16" s="117">
        <f>'3. Future Applications'!S482*'1. IA Scenario'!$E$31</f>
        <v>0</v>
      </c>
      <c r="M16" s="117">
        <f>'3. Future Applications'!T482*'1. IA Scenario'!$E$31</f>
        <v>0</v>
      </c>
      <c r="N16" s="117">
        <f>'3. Future Applications'!U482*'1. IA Scenario'!$E$31</f>
        <v>0</v>
      </c>
      <c r="O16" s="117">
        <f>'3. Future Applications'!V482*'1. IA Scenario'!$E$31</f>
        <v>0</v>
      </c>
      <c r="P16" s="117">
        <f>'3. Future Applications'!W482*'1. IA Scenario'!$E$31</f>
        <v>0</v>
      </c>
      <c r="Q16" s="117">
        <f>'3. Future Applications'!X482*'1. IA Scenario'!$E$31</f>
        <v>0</v>
      </c>
      <c r="R16" s="117">
        <f>'3. Future Applications'!Y482*'1. IA Scenario'!$E$31</f>
        <v>0</v>
      </c>
      <c r="S16" s="117">
        <f>'3. Future Applications'!Z482*'1. IA Scenario'!$E$31</f>
        <v>0</v>
      </c>
      <c r="T16" s="117">
        <f>'3. Future Applications'!AA482*'1. IA Scenario'!$E$31</f>
        <v>0</v>
      </c>
      <c r="U16" s="117">
        <f>'3. Future Applications'!AB482*'1. IA Scenario'!$E$31</f>
        <v>0</v>
      </c>
      <c r="V16" s="117">
        <f>'3. Future Applications'!AC482*'1. IA Scenario'!$E$31</f>
        <v>0</v>
      </c>
      <c r="W16" s="117">
        <f>'3. Future Applications'!AD482*'1. IA Scenario'!$E$31</f>
        <v>0</v>
      </c>
      <c r="X16" s="118">
        <f t="shared" si="0"/>
        <v>0.05</v>
      </c>
      <c r="Y16" s="117">
        <f t="shared" si="1"/>
        <v>2.5000000000000001E-3</v>
      </c>
    </row>
    <row r="17" spans="1:63" s="31" customFormat="1">
      <c r="B17" s="91"/>
      <c r="D17" s="115"/>
      <c r="E17" s="115"/>
      <c r="F17" s="115"/>
      <c r="G17" s="115"/>
      <c r="H17" s="115"/>
      <c r="I17" s="115"/>
      <c r="J17" s="115"/>
      <c r="K17" s="115"/>
      <c r="L17" s="115"/>
      <c r="M17" s="115"/>
      <c r="N17" s="115"/>
      <c r="O17" s="115"/>
      <c r="P17" s="115"/>
      <c r="Q17" s="115"/>
      <c r="R17" s="115"/>
      <c r="S17" s="115"/>
      <c r="T17" s="115"/>
      <c r="U17" s="115"/>
      <c r="V17" s="115"/>
      <c r="W17" s="115"/>
      <c r="X17" s="116"/>
      <c r="Y17" s="95"/>
    </row>
    <row r="18" spans="1:63" s="31" customFormat="1">
      <c r="B18" s="92" t="s">
        <v>957</v>
      </c>
      <c r="D18" s="115"/>
      <c r="E18" s="115"/>
      <c r="F18" s="115"/>
      <c r="G18" s="115"/>
      <c r="H18" s="115"/>
      <c r="I18" s="115"/>
      <c r="J18" s="115"/>
      <c r="K18" s="115"/>
      <c r="L18" s="115"/>
      <c r="M18" s="115"/>
      <c r="N18" s="115"/>
      <c r="O18" s="115"/>
      <c r="P18" s="115"/>
      <c r="Q18" s="115"/>
      <c r="R18" s="115"/>
      <c r="S18" s="115"/>
      <c r="T18" s="115"/>
      <c r="U18" s="115"/>
      <c r="V18" s="115"/>
      <c r="W18" s="115"/>
      <c r="X18" s="116"/>
      <c r="Y18" s="95"/>
    </row>
    <row r="19" spans="1:63" s="31" customFormat="1" ht="38.25">
      <c r="A19" s="36"/>
      <c r="B19" s="93" t="s">
        <v>1142</v>
      </c>
      <c r="C19" s="93"/>
      <c r="D19" s="117">
        <f>('3. Future Applications'!K462)*0.5*'1. IA Scenario'!$E$29</f>
        <v>0</v>
      </c>
      <c r="E19" s="117">
        <f>('3. Future Applications'!L462)*0.5*'1. IA Scenario'!$E$29</f>
        <v>0</v>
      </c>
      <c r="F19" s="117">
        <f>('3. Future Applications'!M462)*0.5*'1. IA Scenario'!$E$29</f>
        <v>0</v>
      </c>
      <c r="G19" s="117">
        <f>('3. Future Applications'!N462)*0.5*'1. IA Scenario'!$E$29</f>
        <v>0</v>
      </c>
      <c r="H19" s="117">
        <f>('3. Future Applications'!O462)*0.5*'1. IA Scenario'!$E$29</f>
        <v>0</v>
      </c>
      <c r="I19" s="117">
        <f>('3. Future Applications'!P462)*0.5*'1. IA Scenario'!$E$29</f>
        <v>0</v>
      </c>
      <c r="J19" s="117">
        <f>('3. Future Applications'!Q462)*0.5*'1. IA Scenario'!$E$29</f>
        <v>0</v>
      </c>
      <c r="K19" s="117">
        <f>('3. Future Applications'!R462)*0.5*'1. IA Scenario'!$E$29</f>
        <v>0</v>
      </c>
      <c r="L19" s="117">
        <f>('3. Future Applications'!S462)*0.5*'1. IA Scenario'!$E$29</f>
        <v>0</v>
      </c>
      <c r="M19" s="117">
        <f>('3. Future Applications'!T462)*0.5*'1. IA Scenario'!$E$29</f>
        <v>2.8000000000000001E-2</v>
      </c>
      <c r="N19" s="117">
        <f>('3. Future Applications'!U462)*0.5*'1. IA Scenario'!$E$29</f>
        <v>0</v>
      </c>
      <c r="O19" s="117">
        <f>('3. Future Applications'!V462)*0.5*'1. IA Scenario'!$E$29</f>
        <v>0</v>
      </c>
      <c r="P19" s="117">
        <f>('3. Future Applications'!W462)*0.5*'1. IA Scenario'!$E$29</f>
        <v>0</v>
      </c>
      <c r="Q19" s="117">
        <f>('3. Future Applications'!X462)*0.5*'1. IA Scenario'!$E$29</f>
        <v>0</v>
      </c>
      <c r="R19" s="117">
        <f>('3. Future Applications'!Y462)*0.5*'1. IA Scenario'!$E$29</f>
        <v>0</v>
      </c>
      <c r="S19" s="117">
        <f>('3. Future Applications'!Z462)*0.5*'1. IA Scenario'!$E$29</f>
        <v>0</v>
      </c>
      <c r="T19" s="117">
        <f>('3. Future Applications'!AA462)*0.5*'1. IA Scenario'!$E$29</f>
        <v>0</v>
      </c>
      <c r="U19" s="117">
        <f>('3. Future Applications'!AB462)*0.5*'1. IA Scenario'!$E$29</f>
        <v>0</v>
      </c>
      <c r="V19" s="117">
        <f>('3. Future Applications'!AC462)*0.5*'1. IA Scenario'!$E$29</f>
        <v>0</v>
      </c>
      <c r="W19" s="117">
        <f>('3. Future Applications'!AD462)*0.5*'1. IA Scenario'!$E$29</f>
        <v>0</v>
      </c>
      <c r="X19" s="118">
        <f t="shared" ref="X19" si="2">SUM(D19:W19)</f>
        <v>2.8000000000000001E-2</v>
      </c>
      <c r="Y19" s="117">
        <f t="shared" ref="Y19:Y24" si="3">X19/20</f>
        <v>1.4E-3</v>
      </c>
    </row>
    <row r="20" spans="1:63" s="31" customFormat="1" ht="38.25">
      <c r="B20" s="93" t="s">
        <v>1143</v>
      </c>
      <c r="C20" s="93"/>
      <c r="D20" s="117">
        <f>('3. Future Applications'!K462)*0.5*'1. IA Scenario'!$E$30</f>
        <v>0</v>
      </c>
      <c r="E20" s="117">
        <f>('3. Future Applications'!L462)*0.5*'1. IA Scenario'!$E$30</f>
        <v>0</v>
      </c>
      <c r="F20" s="117">
        <f>('3. Future Applications'!M462)*0.5*'1. IA Scenario'!$E$30</f>
        <v>0</v>
      </c>
      <c r="G20" s="117">
        <f>('3. Future Applications'!N462)*0.5*'1. IA Scenario'!$E$30</f>
        <v>0</v>
      </c>
      <c r="H20" s="117">
        <f>('3. Future Applications'!O462)*0.5*'1. IA Scenario'!$E$30</f>
        <v>0</v>
      </c>
      <c r="I20" s="117">
        <f>('3. Future Applications'!P462)*0.5*'1. IA Scenario'!$E$30</f>
        <v>0</v>
      </c>
      <c r="J20" s="117">
        <f>('3. Future Applications'!Q462)*0.5*'1. IA Scenario'!$E$30</f>
        <v>0</v>
      </c>
      <c r="K20" s="117">
        <f>('3. Future Applications'!R462)*0.5*'1. IA Scenario'!$E$30</f>
        <v>0</v>
      </c>
      <c r="L20" s="117">
        <f>('3. Future Applications'!S462)*0.5*'1. IA Scenario'!$E$30</f>
        <v>0</v>
      </c>
      <c r="M20" s="117">
        <f>('3. Future Applications'!T462)*0.5*'1. IA Scenario'!$E$30</f>
        <v>0.112</v>
      </c>
      <c r="N20" s="117">
        <f>('3. Future Applications'!U462)*0.5*'1. IA Scenario'!$E$30</f>
        <v>0</v>
      </c>
      <c r="O20" s="117">
        <f>('3. Future Applications'!V462)*0.5*'1. IA Scenario'!$E$30</f>
        <v>0</v>
      </c>
      <c r="P20" s="117">
        <f>('3. Future Applications'!W462)*0.5*'1. IA Scenario'!$E$30</f>
        <v>0</v>
      </c>
      <c r="Q20" s="117">
        <f>('3. Future Applications'!X462)*0.5*'1. IA Scenario'!$E$30</f>
        <v>0</v>
      </c>
      <c r="R20" s="117">
        <f>('3. Future Applications'!Y462)*0.5*'1. IA Scenario'!$E$30</f>
        <v>0</v>
      </c>
      <c r="S20" s="117">
        <f>('3. Future Applications'!Z462)*0.5*'1. IA Scenario'!$E$30</f>
        <v>0</v>
      </c>
      <c r="T20" s="117">
        <f>('3. Future Applications'!AA462)*0.5*'1. IA Scenario'!$E$30</f>
        <v>0</v>
      </c>
      <c r="U20" s="117">
        <f>('3. Future Applications'!AB462)*0.5*'1. IA Scenario'!$E$30</f>
        <v>0</v>
      </c>
      <c r="V20" s="117">
        <f>('3. Future Applications'!AC462)*0.5*'1. IA Scenario'!$E$30</f>
        <v>0</v>
      </c>
      <c r="W20" s="117">
        <f>('3. Future Applications'!AD462)*0.5*'1. IA Scenario'!$E$30</f>
        <v>0</v>
      </c>
      <c r="X20" s="118">
        <f t="shared" ref="X20:X21" si="4">SUM(D20:W20)</f>
        <v>0.112</v>
      </c>
      <c r="Y20" s="117">
        <f t="shared" si="3"/>
        <v>5.5999999999999999E-3</v>
      </c>
    </row>
    <row r="21" spans="1:63" s="31" customFormat="1" ht="38.25">
      <c r="B21" s="93" t="s">
        <v>1144</v>
      </c>
      <c r="C21" s="93"/>
      <c r="D21" s="117">
        <f>'3. Future Applications'!K476*'1. IA Scenario'!$E$31</f>
        <v>0</v>
      </c>
      <c r="E21" s="117">
        <f>'3. Future Applications'!L476*'1. IA Scenario'!$E$31</f>
        <v>0</v>
      </c>
      <c r="F21" s="117">
        <f>'3. Future Applications'!M476*'1. IA Scenario'!$E$31</f>
        <v>0</v>
      </c>
      <c r="G21" s="117">
        <f>'3. Future Applications'!N476*'1. IA Scenario'!$E$31</f>
        <v>0</v>
      </c>
      <c r="H21" s="117">
        <f>'3. Future Applications'!O476*'1. IA Scenario'!$E$31</f>
        <v>0</v>
      </c>
      <c r="I21" s="117">
        <f>'3. Future Applications'!P476*'1. IA Scenario'!$E$31</f>
        <v>0</v>
      </c>
      <c r="J21" s="117">
        <f>'3. Future Applications'!Q476*'1. IA Scenario'!$E$31</f>
        <v>0</v>
      </c>
      <c r="K21" s="117">
        <f>'3. Future Applications'!R476*'1. IA Scenario'!$E$31</f>
        <v>0</v>
      </c>
      <c r="L21" s="117">
        <f>'3. Future Applications'!S476*'1. IA Scenario'!$E$31</f>
        <v>0</v>
      </c>
      <c r="M21" s="117">
        <f>'3. Future Applications'!T476*'1. IA Scenario'!$E$31</f>
        <v>0.23</v>
      </c>
      <c r="N21" s="117">
        <f>'3. Future Applications'!U476*'1. IA Scenario'!$E$31</f>
        <v>0</v>
      </c>
      <c r="O21" s="117">
        <f>'3. Future Applications'!V476*'1. IA Scenario'!$E$31</f>
        <v>0</v>
      </c>
      <c r="P21" s="117">
        <f>'3. Future Applications'!W476*'1. IA Scenario'!$E$31</f>
        <v>0</v>
      </c>
      <c r="Q21" s="117">
        <f>'3. Future Applications'!X476*'1. IA Scenario'!$E$31</f>
        <v>0</v>
      </c>
      <c r="R21" s="117">
        <f>'3. Future Applications'!Y476*'1. IA Scenario'!$E$31</f>
        <v>0</v>
      </c>
      <c r="S21" s="117">
        <f>'3. Future Applications'!Z476*'1. IA Scenario'!$E$31</f>
        <v>0</v>
      </c>
      <c r="T21" s="117">
        <f>'3. Future Applications'!AA476*'1. IA Scenario'!$E$31</f>
        <v>0</v>
      </c>
      <c r="U21" s="117">
        <f>'3. Future Applications'!AB476*'1. IA Scenario'!$E$31</f>
        <v>0</v>
      </c>
      <c r="V21" s="117">
        <f>'3. Future Applications'!AC476*'1. IA Scenario'!$E$31</f>
        <v>0</v>
      </c>
      <c r="W21" s="117">
        <f>'3. Future Applications'!AD476*'1. IA Scenario'!$E$31</f>
        <v>0</v>
      </c>
      <c r="X21" s="118">
        <f t="shared" si="4"/>
        <v>0.23</v>
      </c>
      <c r="Y21" s="117">
        <f t="shared" si="3"/>
        <v>1.15E-2</v>
      </c>
    </row>
    <row r="22" spans="1:63" s="31" customFormat="1">
      <c r="B22" s="93"/>
      <c r="C22" s="93"/>
      <c r="D22" s="117"/>
      <c r="E22" s="117"/>
      <c r="F22" s="117"/>
      <c r="G22" s="117"/>
      <c r="H22" s="117"/>
      <c r="I22" s="117"/>
      <c r="J22" s="117"/>
      <c r="K22" s="117"/>
      <c r="L22" s="117"/>
      <c r="M22" s="117"/>
      <c r="N22" s="117"/>
      <c r="O22" s="117"/>
      <c r="P22" s="117"/>
      <c r="Q22" s="117"/>
      <c r="R22" s="117"/>
      <c r="S22" s="117"/>
      <c r="T22" s="117"/>
      <c r="U22" s="117"/>
      <c r="V22" s="117"/>
      <c r="W22" s="117"/>
      <c r="X22" s="118"/>
      <c r="Y22" s="119"/>
    </row>
    <row r="23" spans="1:63" s="31" customFormat="1" ht="38.25">
      <c r="A23" s="83"/>
      <c r="B23" s="93" t="s">
        <v>794</v>
      </c>
      <c r="C23" s="93"/>
      <c r="D23" s="117">
        <f>'3. Future Applications'!K496*'1. IA Scenario'!$E$21</f>
        <v>0</v>
      </c>
      <c r="E23" s="117">
        <f>'3. Future Applications'!L496*'1. IA Scenario'!$E$21</f>
        <v>0</v>
      </c>
      <c r="F23" s="117">
        <f>'3. Future Applications'!M496*'1. IA Scenario'!$E$21</f>
        <v>0</v>
      </c>
      <c r="G23" s="117">
        <f>'3. Future Applications'!N496*'1. IA Scenario'!$E$21</f>
        <v>0</v>
      </c>
      <c r="H23" s="117">
        <f>'3. Future Applications'!O496*'1. IA Scenario'!$E$21</f>
        <v>3.0000000000000001E-3</v>
      </c>
      <c r="I23" s="117">
        <f>'3. Future Applications'!P496*'1. IA Scenario'!$E$21</f>
        <v>0</v>
      </c>
      <c r="J23" s="117">
        <f>'3. Future Applications'!Q496*'1. IA Scenario'!$E$21</f>
        <v>0</v>
      </c>
      <c r="K23" s="117">
        <f>'3. Future Applications'!R496*'1. IA Scenario'!$E$21</f>
        <v>0</v>
      </c>
      <c r="L23" s="117">
        <f>'3. Future Applications'!S496*'1. IA Scenario'!$E$21</f>
        <v>0</v>
      </c>
      <c r="M23" s="117">
        <f>'3. Future Applications'!T496*'1. IA Scenario'!$E$21</f>
        <v>3.0000000000000001E-3</v>
      </c>
      <c r="N23" s="117">
        <f>'3. Future Applications'!U496*'1. IA Scenario'!$E$21</f>
        <v>0</v>
      </c>
      <c r="O23" s="117">
        <f>'3. Future Applications'!V496*'1. IA Scenario'!$E$21</f>
        <v>0</v>
      </c>
      <c r="P23" s="117">
        <f>'3. Future Applications'!W496*'1. IA Scenario'!$E$21</f>
        <v>0</v>
      </c>
      <c r="Q23" s="117">
        <f>'3. Future Applications'!X496*'1. IA Scenario'!$E$21</f>
        <v>0</v>
      </c>
      <c r="R23" s="117">
        <f>'3. Future Applications'!Y496*'1. IA Scenario'!$E$21</f>
        <v>3.0000000000000001E-3</v>
      </c>
      <c r="S23" s="117">
        <f>'3. Future Applications'!Z496*'1. IA Scenario'!$E$21</f>
        <v>0</v>
      </c>
      <c r="T23" s="117">
        <f>'3. Future Applications'!AA496*'1. IA Scenario'!$E$21</f>
        <v>0</v>
      </c>
      <c r="U23" s="117">
        <f>'3. Future Applications'!AB496*'1. IA Scenario'!$E$21</f>
        <v>0</v>
      </c>
      <c r="V23" s="117">
        <f>'3. Future Applications'!AC496*'1. IA Scenario'!$E$21</f>
        <v>0</v>
      </c>
      <c r="W23" s="117">
        <f>'3. Future Applications'!AD496*'1. IA Scenario'!$E$21</f>
        <v>3.0000000000000001E-3</v>
      </c>
      <c r="X23" s="118">
        <f t="shared" ref="X23:X24" si="5">SUM(D23:W23)</f>
        <v>1.2E-2</v>
      </c>
      <c r="Y23" s="117">
        <f t="shared" si="3"/>
        <v>6.0000000000000006E-4</v>
      </c>
    </row>
    <row r="24" spans="1:63" s="96" customFormat="1" ht="25.5">
      <c r="A24" s="95"/>
      <c r="B24" s="93" t="s">
        <v>781</v>
      </c>
      <c r="C24" s="93"/>
      <c r="D24" s="117">
        <f>'3. Future Applications'!K489*'1. IA Scenario'!$E$20</f>
        <v>0</v>
      </c>
      <c r="E24" s="117">
        <f>'3. Future Applications'!L489*'1. IA Scenario'!$E$20</f>
        <v>0</v>
      </c>
      <c r="F24" s="117">
        <f>'3. Future Applications'!M489*'1. IA Scenario'!$E$20</f>
        <v>0</v>
      </c>
      <c r="G24" s="117">
        <f>'3. Future Applications'!N489*'1. IA Scenario'!$E$20</f>
        <v>7.6000000000000012E-2</v>
      </c>
      <c r="H24" s="117">
        <f>'3. Future Applications'!O489*'1. IA Scenario'!$E$20</f>
        <v>0</v>
      </c>
      <c r="I24" s="117">
        <f>'3. Future Applications'!P489*'1. IA Scenario'!$E$20</f>
        <v>0</v>
      </c>
      <c r="J24" s="117">
        <f>'3. Future Applications'!Q489*'1. IA Scenario'!$E$20</f>
        <v>0</v>
      </c>
      <c r="K24" s="117">
        <f>'3. Future Applications'!R489*'1. IA Scenario'!$E$20</f>
        <v>7.6000000000000012E-2</v>
      </c>
      <c r="L24" s="117">
        <f>'3. Future Applications'!S489*'1. IA Scenario'!$E$20</f>
        <v>0</v>
      </c>
      <c r="M24" s="117">
        <f>'3. Future Applications'!T489*'1. IA Scenario'!$E$20</f>
        <v>0</v>
      </c>
      <c r="N24" s="117">
        <f>'3. Future Applications'!U489*'1. IA Scenario'!$E$20</f>
        <v>0</v>
      </c>
      <c r="O24" s="117">
        <f>'3. Future Applications'!V489*'1. IA Scenario'!$E$20</f>
        <v>7.6000000000000012E-2</v>
      </c>
      <c r="P24" s="117">
        <f>'3. Future Applications'!W489*'1. IA Scenario'!$E$20</f>
        <v>0</v>
      </c>
      <c r="Q24" s="117">
        <f>'3. Future Applications'!X489*'1. IA Scenario'!$E$20</f>
        <v>0</v>
      </c>
      <c r="R24" s="117">
        <f>'3. Future Applications'!Y489*'1. IA Scenario'!$E$20</f>
        <v>0</v>
      </c>
      <c r="S24" s="117">
        <f>'3. Future Applications'!Z489*'1. IA Scenario'!$E$20</f>
        <v>7.6000000000000012E-2</v>
      </c>
      <c r="T24" s="117">
        <f>'3. Future Applications'!AA489*'1. IA Scenario'!$E$20</f>
        <v>0</v>
      </c>
      <c r="U24" s="117">
        <f>'3. Future Applications'!AB489*'1. IA Scenario'!$E$20</f>
        <v>0</v>
      </c>
      <c r="V24" s="117">
        <f>'3. Future Applications'!AC489*'1. IA Scenario'!$E$20</f>
        <v>0</v>
      </c>
      <c r="W24" s="117">
        <f>'3. Future Applications'!AD489*'1. IA Scenario'!$E$20</f>
        <v>0</v>
      </c>
      <c r="X24" s="118">
        <f t="shared" si="5"/>
        <v>0.30400000000000005</v>
      </c>
      <c r="Y24" s="117">
        <f t="shared" si="3"/>
        <v>1.5200000000000002E-2</v>
      </c>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row>
    <row r="25" spans="1:63" s="96" customFormat="1">
      <c r="A25" s="95"/>
      <c r="B25" s="93"/>
      <c r="C25" s="93"/>
      <c r="D25" s="117"/>
      <c r="E25" s="117"/>
      <c r="F25" s="117"/>
      <c r="G25" s="117"/>
      <c r="H25" s="117"/>
      <c r="I25" s="117"/>
      <c r="J25" s="117"/>
      <c r="K25" s="117"/>
      <c r="L25" s="117"/>
      <c r="M25" s="117"/>
      <c r="N25" s="117"/>
      <c r="O25" s="117"/>
      <c r="P25" s="117"/>
      <c r="Q25" s="117"/>
      <c r="R25" s="117"/>
      <c r="S25" s="117"/>
      <c r="T25" s="117"/>
      <c r="U25" s="117"/>
      <c r="V25" s="117"/>
      <c r="W25" s="117"/>
      <c r="X25" s="118"/>
      <c r="Y25" s="117"/>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row>
    <row r="26" spans="1:63" s="31" customFormat="1">
      <c r="A26" s="83"/>
      <c r="B26" s="101" t="s">
        <v>799</v>
      </c>
      <c r="C26" s="93"/>
      <c r="D26" s="119"/>
      <c r="E26" s="119"/>
      <c r="F26" s="119"/>
      <c r="G26" s="119"/>
      <c r="H26" s="119"/>
      <c r="I26" s="119"/>
      <c r="J26" s="119"/>
      <c r="K26" s="119"/>
      <c r="L26" s="119"/>
      <c r="M26" s="119"/>
      <c r="N26" s="119"/>
      <c r="O26" s="119"/>
      <c r="P26" s="119"/>
      <c r="Q26" s="119"/>
      <c r="R26" s="119"/>
      <c r="S26" s="119"/>
      <c r="T26" s="119"/>
      <c r="U26" s="119"/>
      <c r="V26" s="119"/>
      <c r="W26" s="119"/>
      <c r="X26" s="120"/>
      <c r="Y26" s="119"/>
    </row>
    <row r="27" spans="1:63" s="31" customFormat="1">
      <c r="A27" s="83"/>
      <c r="B27" s="95" t="s">
        <v>800</v>
      </c>
      <c r="C27" s="93"/>
      <c r="D27" s="117">
        <f>SUM(D23:D24,D19:D21,D14:D16)</f>
        <v>0.05</v>
      </c>
      <c r="E27" s="117">
        <f t="shared" ref="E27:W27" si="6">SUM(E23:E24,E19:E21,E14:E16)</f>
        <v>0</v>
      </c>
      <c r="F27" s="117">
        <f t="shared" si="6"/>
        <v>0</v>
      </c>
      <c r="G27" s="117">
        <f t="shared" si="6"/>
        <v>7.6000000000000012E-2</v>
      </c>
      <c r="H27" s="117">
        <f t="shared" si="6"/>
        <v>3.0000000000000001E-3</v>
      </c>
      <c r="I27" s="117">
        <f t="shared" si="6"/>
        <v>0</v>
      </c>
      <c r="J27" s="117">
        <f t="shared" si="6"/>
        <v>0</v>
      </c>
      <c r="K27" s="117">
        <f t="shared" si="6"/>
        <v>7.6000000000000012E-2</v>
      </c>
      <c r="L27" s="117">
        <f t="shared" si="6"/>
        <v>0</v>
      </c>
      <c r="M27" s="117">
        <f t="shared" si="6"/>
        <v>0.373</v>
      </c>
      <c r="N27" s="117">
        <f t="shared" si="6"/>
        <v>0</v>
      </c>
      <c r="O27" s="117">
        <f t="shared" si="6"/>
        <v>7.6000000000000012E-2</v>
      </c>
      <c r="P27" s="117">
        <f t="shared" si="6"/>
        <v>0</v>
      </c>
      <c r="Q27" s="117">
        <f t="shared" si="6"/>
        <v>0</v>
      </c>
      <c r="R27" s="117">
        <f t="shared" si="6"/>
        <v>3.0000000000000001E-3</v>
      </c>
      <c r="S27" s="117">
        <f t="shared" si="6"/>
        <v>7.6000000000000012E-2</v>
      </c>
      <c r="T27" s="117">
        <f t="shared" si="6"/>
        <v>0</v>
      </c>
      <c r="U27" s="117">
        <f t="shared" si="6"/>
        <v>0</v>
      </c>
      <c r="V27" s="117">
        <f t="shared" si="6"/>
        <v>0</v>
      </c>
      <c r="W27" s="117">
        <f t="shared" si="6"/>
        <v>3.0000000000000001E-3</v>
      </c>
      <c r="X27" s="118">
        <f>SUM(D27:W27)</f>
        <v>0.7360000000000001</v>
      </c>
      <c r="Y27" s="119">
        <f>X27/20</f>
        <v>3.6800000000000006E-2</v>
      </c>
    </row>
    <row r="28" spans="1:63" s="31" customFormat="1">
      <c r="A28" s="83"/>
      <c r="B28" s="95" t="s">
        <v>1149</v>
      </c>
      <c r="C28" s="93"/>
      <c r="D28" s="117">
        <v>0</v>
      </c>
      <c r="E28" s="117">
        <v>0</v>
      </c>
      <c r="F28" s="117">
        <v>0</v>
      </c>
      <c r="G28" s="117">
        <v>0</v>
      </c>
      <c r="H28" s="117">
        <v>0</v>
      </c>
      <c r="I28" s="117">
        <v>0</v>
      </c>
      <c r="J28" s="117">
        <v>0</v>
      </c>
      <c r="K28" s="117">
        <v>0</v>
      </c>
      <c r="L28" s="117">
        <v>0</v>
      </c>
      <c r="M28" s="117">
        <v>0</v>
      </c>
      <c r="N28" s="117">
        <v>0</v>
      </c>
      <c r="O28" s="117">
        <v>0</v>
      </c>
      <c r="P28" s="117">
        <v>0</v>
      </c>
      <c r="Q28" s="117">
        <v>0</v>
      </c>
      <c r="R28" s="117">
        <v>0</v>
      </c>
      <c r="S28" s="117">
        <v>0</v>
      </c>
      <c r="T28" s="117">
        <v>0</v>
      </c>
      <c r="U28" s="117">
        <v>0</v>
      </c>
      <c r="V28" s="117">
        <v>0</v>
      </c>
      <c r="W28" s="117">
        <v>0</v>
      </c>
      <c r="X28" s="118">
        <f>SUM(D28:W28)</f>
        <v>0</v>
      </c>
      <c r="Y28" s="119">
        <f>X28/20</f>
        <v>0</v>
      </c>
    </row>
    <row r="29" spans="1:63" s="31" customFormat="1">
      <c r="A29" s="83"/>
      <c r="B29" s="101" t="s">
        <v>799</v>
      </c>
      <c r="C29" s="127"/>
      <c r="D29" s="124">
        <f t="shared" ref="D29:W29" si="7">SUM(D27:D27)</f>
        <v>0.05</v>
      </c>
      <c r="E29" s="124">
        <f t="shared" si="7"/>
        <v>0</v>
      </c>
      <c r="F29" s="124">
        <f t="shared" si="7"/>
        <v>0</v>
      </c>
      <c r="G29" s="124">
        <f t="shared" si="7"/>
        <v>7.6000000000000012E-2</v>
      </c>
      <c r="H29" s="124">
        <f t="shared" si="7"/>
        <v>3.0000000000000001E-3</v>
      </c>
      <c r="I29" s="124">
        <f t="shared" si="7"/>
        <v>0</v>
      </c>
      <c r="J29" s="124">
        <f t="shared" si="7"/>
        <v>0</v>
      </c>
      <c r="K29" s="124">
        <f t="shared" si="7"/>
        <v>7.6000000000000012E-2</v>
      </c>
      <c r="L29" s="124">
        <f t="shared" si="7"/>
        <v>0</v>
      </c>
      <c r="M29" s="124">
        <f t="shared" si="7"/>
        <v>0.373</v>
      </c>
      <c r="N29" s="124">
        <f t="shared" si="7"/>
        <v>0</v>
      </c>
      <c r="O29" s="124">
        <f t="shared" si="7"/>
        <v>7.6000000000000012E-2</v>
      </c>
      <c r="P29" s="124">
        <f t="shared" si="7"/>
        <v>0</v>
      </c>
      <c r="Q29" s="124">
        <f t="shared" si="7"/>
        <v>0</v>
      </c>
      <c r="R29" s="124">
        <f t="shared" si="7"/>
        <v>3.0000000000000001E-3</v>
      </c>
      <c r="S29" s="124">
        <f t="shared" si="7"/>
        <v>7.6000000000000012E-2</v>
      </c>
      <c r="T29" s="124">
        <f t="shared" si="7"/>
        <v>0</v>
      </c>
      <c r="U29" s="124">
        <f t="shared" si="7"/>
        <v>0</v>
      </c>
      <c r="V29" s="124">
        <f t="shared" si="7"/>
        <v>0</v>
      </c>
      <c r="W29" s="124">
        <f t="shared" si="7"/>
        <v>3.0000000000000001E-3</v>
      </c>
      <c r="X29" s="126">
        <f>SUM(D29:W29)</f>
        <v>0.7360000000000001</v>
      </c>
      <c r="Y29" s="125">
        <f>X29/20</f>
        <v>3.6800000000000006E-2</v>
      </c>
    </row>
    <row r="30" spans="1:63" s="31" customFormat="1">
      <c r="A30" s="83"/>
      <c r="B30" s="95" t="s">
        <v>795</v>
      </c>
      <c r="C30" s="95"/>
      <c r="D30" s="119">
        <v>0.96618357487922713</v>
      </c>
      <c r="E30" s="119">
        <v>0.93351070036640305</v>
      </c>
      <c r="F30" s="119">
        <v>0.90194270566802237</v>
      </c>
      <c r="G30" s="119">
        <v>0.87144222769857238</v>
      </c>
      <c r="H30" s="119">
        <v>0.84197316685852419</v>
      </c>
      <c r="I30" s="119">
        <v>0.81350064430775282</v>
      </c>
      <c r="J30" s="119">
        <v>0.78599096068381913</v>
      </c>
      <c r="K30" s="119">
        <v>0.75941155621625056</v>
      </c>
      <c r="L30" s="119">
        <v>0.73373097218961414</v>
      </c>
      <c r="M30" s="119">
        <v>0.70891881370977217</v>
      </c>
      <c r="N30" s="119">
        <v>0.68494571372924851</v>
      </c>
      <c r="O30" s="119">
        <v>0.66178329828912896</v>
      </c>
      <c r="P30" s="119">
        <v>0.63940415293635666</v>
      </c>
      <c r="Q30" s="119">
        <v>0.61778179027667302</v>
      </c>
      <c r="R30" s="119">
        <v>0.59689061862480497</v>
      </c>
      <c r="S30" s="119">
        <v>0.57670591171478747</v>
      </c>
      <c r="T30" s="119">
        <v>0.55720377943457733</v>
      </c>
      <c r="U30" s="119">
        <v>0.53836113955031628</v>
      </c>
      <c r="V30" s="119">
        <v>0.52015569038677911</v>
      </c>
      <c r="W30" s="119">
        <v>0.50256588443167061</v>
      </c>
      <c r="X30" s="118"/>
      <c r="Y30" s="119"/>
    </row>
    <row r="31" spans="1:63" s="31" customFormat="1">
      <c r="A31" s="83"/>
      <c r="B31" s="101" t="s">
        <v>1150</v>
      </c>
      <c r="C31" s="95"/>
      <c r="D31" s="124">
        <f t="shared" ref="D31:W31" si="8">D29*D30</f>
        <v>4.8309178743961359E-2</v>
      </c>
      <c r="E31" s="124">
        <f t="shared" si="8"/>
        <v>0</v>
      </c>
      <c r="F31" s="124">
        <f t="shared" si="8"/>
        <v>0</v>
      </c>
      <c r="G31" s="124">
        <f t="shared" si="8"/>
        <v>6.6229609305091516E-2</v>
      </c>
      <c r="H31" s="124">
        <f t="shared" si="8"/>
        <v>2.5259195005755725E-3</v>
      </c>
      <c r="I31" s="124">
        <f t="shared" si="8"/>
        <v>0</v>
      </c>
      <c r="J31" s="124">
        <f t="shared" si="8"/>
        <v>0</v>
      </c>
      <c r="K31" s="124">
        <f t="shared" si="8"/>
        <v>5.7715278272435049E-2</v>
      </c>
      <c r="L31" s="124">
        <f t="shared" si="8"/>
        <v>0</v>
      </c>
      <c r="M31" s="124">
        <f t="shared" si="8"/>
        <v>0.26442671751374502</v>
      </c>
      <c r="N31" s="124">
        <f t="shared" si="8"/>
        <v>0</v>
      </c>
      <c r="O31" s="124">
        <f t="shared" si="8"/>
        <v>5.0295530669973811E-2</v>
      </c>
      <c r="P31" s="124">
        <f t="shared" si="8"/>
        <v>0</v>
      </c>
      <c r="Q31" s="124">
        <f t="shared" si="8"/>
        <v>0</v>
      </c>
      <c r="R31" s="124">
        <f t="shared" si="8"/>
        <v>1.7906718558744149E-3</v>
      </c>
      <c r="S31" s="124">
        <f t="shared" si="8"/>
        <v>4.3829649290323854E-2</v>
      </c>
      <c r="T31" s="124">
        <f t="shared" si="8"/>
        <v>0</v>
      </c>
      <c r="U31" s="124">
        <f t="shared" si="8"/>
        <v>0</v>
      </c>
      <c r="V31" s="124">
        <f t="shared" si="8"/>
        <v>0</v>
      </c>
      <c r="W31" s="124">
        <f t="shared" si="8"/>
        <v>1.507697653295012E-3</v>
      </c>
      <c r="X31" s="126">
        <f>SUM(D31:W31)</f>
        <v>0.53663025280527565</v>
      </c>
      <c r="Y31" s="125"/>
    </row>
    <row r="32" spans="1:63" s="31" customFormat="1" ht="13.5" thickBot="1">
      <c r="A32" s="86"/>
      <c r="B32" s="97"/>
      <c r="C32" s="98"/>
      <c r="D32" s="121"/>
      <c r="E32" s="121"/>
      <c r="F32" s="121"/>
      <c r="G32" s="121"/>
      <c r="H32" s="121"/>
      <c r="I32" s="121"/>
      <c r="J32" s="121"/>
      <c r="K32" s="121"/>
      <c r="L32" s="121"/>
      <c r="M32" s="121"/>
      <c r="N32" s="121"/>
      <c r="O32" s="121"/>
      <c r="P32" s="121"/>
      <c r="Q32" s="121"/>
      <c r="R32" s="121"/>
      <c r="S32" s="121"/>
      <c r="T32" s="121"/>
      <c r="U32" s="121"/>
      <c r="V32" s="121"/>
      <c r="W32" s="121"/>
      <c r="X32" s="128"/>
      <c r="Y32" s="122"/>
    </row>
    <row r="33" spans="1:63" s="31" customFormat="1" ht="20.25" customHeight="1">
      <c r="A33" s="83" t="s">
        <v>1136</v>
      </c>
      <c r="B33" s="83"/>
      <c r="D33" s="95"/>
      <c r="E33" s="95"/>
      <c r="F33" s="95"/>
      <c r="G33" s="95"/>
      <c r="H33" s="95"/>
      <c r="I33" s="95"/>
      <c r="J33" s="95"/>
      <c r="K33" s="95"/>
      <c r="L33" s="95"/>
      <c r="M33" s="95"/>
      <c r="N33" s="95"/>
      <c r="O33" s="95"/>
      <c r="P33" s="95"/>
      <c r="Q33" s="95"/>
      <c r="R33" s="95"/>
      <c r="S33" s="95"/>
      <c r="T33" s="95"/>
      <c r="U33" s="95"/>
      <c r="V33" s="95"/>
      <c r="W33" s="95"/>
      <c r="X33" s="123"/>
      <c r="Y33" s="95"/>
    </row>
    <row r="34" spans="1:63" s="31" customFormat="1" ht="21" customHeight="1">
      <c r="A34" s="83"/>
      <c r="B34" s="83"/>
      <c r="D34" s="95"/>
      <c r="E34" s="95"/>
      <c r="F34" s="95"/>
      <c r="G34" s="95"/>
      <c r="H34" s="95"/>
      <c r="I34" s="95"/>
      <c r="J34" s="95"/>
      <c r="K34" s="95"/>
      <c r="L34" s="95"/>
      <c r="M34" s="95"/>
      <c r="N34" s="95"/>
      <c r="O34" s="95"/>
      <c r="P34" s="95"/>
      <c r="Q34" s="95"/>
      <c r="R34" s="95"/>
      <c r="S34" s="95"/>
      <c r="T34" s="95"/>
      <c r="U34" s="95"/>
      <c r="V34" s="95"/>
      <c r="W34" s="95"/>
      <c r="X34" s="123"/>
      <c r="Y34" s="95"/>
    </row>
    <row r="35" spans="1:63" s="31" customFormat="1" ht="17.25" customHeight="1">
      <c r="B35" s="91" t="s">
        <v>1148</v>
      </c>
      <c r="D35" s="115"/>
      <c r="E35" s="115"/>
      <c r="F35" s="115"/>
      <c r="G35" s="115"/>
      <c r="H35" s="115"/>
      <c r="I35" s="115"/>
      <c r="J35" s="115"/>
      <c r="K35" s="115"/>
      <c r="L35" s="115"/>
      <c r="M35" s="115"/>
      <c r="N35" s="115"/>
      <c r="O35" s="115"/>
      <c r="P35" s="115"/>
      <c r="Q35" s="115"/>
      <c r="R35" s="115"/>
      <c r="S35" s="115"/>
      <c r="T35" s="115"/>
      <c r="U35" s="115"/>
      <c r="V35" s="115"/>
      <c r="W35" s="115"/>
      <c r="X35" s="116"/>
      <c r="Y35" s="95"/>
    </row>
    <row r="36" spans="1:63" s="31" customFormat="1" ht="17.25" customHeight="1">
      <c r="B36" s="92" t="s">
        <v>956</v>
      </c>
      <c r="D36" s="115"/>
      <c r="E36" s="115"/>
      <c r="F36" s="115"/>
      <c r="G36" s="115"/>
      <c r="H36" s="115"/>
      <c r="I36" s="115"/>
      <c r="J36" s="115"/>
      <c r="K36" s="115"/>
      <c r="L36" s="115"/>
      <c r="M36" s="115"/>
      <c r="N36" s="115"/>
      <c r="O36" s="115"/>
      <c r="P36" s="115"/>
      <c r="Q36" s="115"/>
      <c r="R36" s="115"/>
      <c r="S36" s="115"/>
      <c r="T36" s="115"/>
      <c r="U36" s="115"/>
      <c r="V36" s="115"/>
      <c r="W36" s="115"/>
      <c r="X36" s="116"/>
      <c r="Y36" s="95"/>
    </row>
    <row r="37" spans="1:63" s="31" customFormat="1" ht="38.25">
      <c r="B37" s="93" t="s">
        <v>1142</v>
      </c>
      <c r="D37" s="117">
        <f>('3. Future Applications'!K469)*0.5*'1. IA Scenario'!$E$29</f>
        <v>0</v>
      </c>
      <c r="E37" s="117">
        <f>('3. Future Applications'!L469)*0.5*'1. IA Scenario'!$E$29</f>
        <v>0</v>
      </c>
      <c r="F37" s="117">
        <f>('3. Future Applications'!M469)*0.5*'1. IA Scenario'!$E$29</f>
        <v>0</v>
      </c>
      <c r="G37" s="117">
        <f>('3. Future Applications'!N469)*0.5*'1. IA Scenario'!$E$29</f>
        <v>0</v>
      </c>
      <c r="H37" s="117">
        <f>('3. Future Applications'!O469)*0.5*'1. IA Scenario'!$E$29</f>
        <v>0</v>
      </c>
      <c r="I37" s="117">
        <f>('3. Future Applications'!P469)*0.5*'1. IA Scenario'!$E$29</f>
        <v>0</v>
      </c>
      <c r="J37" s="117">
        <f>('3. Future Applications'!Q469)*0.5*'1. IA Scenario'!$E$29</f>
        <v>0</v>
      </c>
      <c r="K37" s="117">
        <f>('3. Future Applications'!R469)*0.5*'1. IA Scenario'!$E$29</f>
        <v>0</v>
      </c>
      <c r="L37" s="117">
        <f>('3. Future Applications'!S469)*0.5*'1. IA Scenario'!$E$29</f>
        <v>0</v>
      </c>
      <c r="M37" s="117">
        <f>('3. Future Applications'!T469)*0.5*'1. IA Scenario'!$E$29</f>
        <v>0</v>
      </c>
      <c r="N37" s="117">
        <f>('3. Future Applications'!U469)*0.5*'1. IA Scenario'!$E$29</f>
        <v>0</v>
      </c>
      <c r="O37" s="117">
        <f>('3. Future Applications'!V469)*0.5*'1. IA Scenario'!$E$29</f>
        <v>0</v>
      </c>
      <c r="P37" s="117">
        <f>('3. Future Applications'!W469)*0.5*'1. IA Scenario'!$E$29</f>
        <v>0</v>
      </c>
      <c r="Q37" s="117">
        <f>('3. Future Applications'!X469)*0.5*'1. IA Scenario'!$E$29</f>
        <v>0</v>
      </c>
      <c r="R37" s="117">
        <f>('3. Future Applications'!Y469)*0.5*'1. IA Scenario'!$E$29</f>
        <v>0</v>
      </c>
      <c r="S37" s="117">
        <f>('3. Future Applications'!Z469)*0.5*'1. IA Scenario'!$E$29</f>
        <v>0</v>
      </c>
      <c r="T37" s="117">
        <f>('3. Future Applications'!AA469)*0.5*'1. IA Scenario'!$E$29</f>
        <v>0</v>
      </c>
      <c r="U37" s="117">
        <f>('3. Future Applications'!AB469)*0.5*'1. IA Scenario'!$E$29</f>
        <v>0</v>
      </c>
      <c r="V37" s="117">
        <f>('3. Future Applications'!AC469)*0.5*'1. IA Scenario'!$E$29</f>
        <v>0</v>
      </c>
      <c r="W37" s="117">
        <f>('3. Future Applications'!AD469)*0.5*'1. IA Scenario'!$E$29</f>
        <v>0</v>
      </c>
      <c r="X37" s="118">
        <f>SUM(D37:W37)</f>
        <v>0</v>
      </c>
      <c r="Y37" s="117">
        <f>X37/20</f>
        <v>0</v>
      </c>
    </row>
    <row r="38" spans="1:63" s="31" customFormat="1" ht="38.25">
      <c r="B38" s="93" t="s">
        <v>1143</v>
      </c>
      <c r="D38" s="117">
        <f>('3. Future Applications'!K469)*0.5*'1. IA Scenario'!$E$30</f>
        <v>0</v>
      </c>
      <c r="E38" s="117">
        <f>('3. Future Applications'!L469)*0.5*'1. IA Scenario'!$E$30</f>
        <v>0</v>
      </c>
      <c r="F38" s="117">
        <f>('3. Future Applications'!M469)*0.5*'1. IA Scenario'!$E$30</f>
        <v>0</v>
      </c>
      <c r="G38" s="117">
        <f>('3. Future Applications'!N469)*0.5*'1. IA Scenario'!$E$30</f>
        <v>0</v>
      </c>
      <c r="H38" s="117">
        <f>('3. Future Applications'!O469)*0.5*'1. IA Scenario'!$E$30</f>
        <v>0</v>
      </c>
      <c r="I38" s="117">
        <f>('3. Future Applications'!P469)*0.5*'1. IA Scenario'!$E$30</f>
        <v>0</v>
      </c>
      <c r="J38" s="117">
        <f>('3. Future Applications'!Q469)*0.5*'1. IA Scenario'!$E$30</f>
        <v>0</v>
      </c>
      <c r="K38" s="117">
        <f>('3. Future Applications'!R469)*0.5*'1. IA Scenario'!$E$30</f>
        <v>0</v>
      </c>
      <c r="L38" s="117">
        <f>('3. Future Applications'!S469)*0.5*'1. IA Scenario'!$E$30</f>
        <v>0</v>
      </c>
      <c r="M38" s="117">
        <f>('3. Future Applications'!T469)*0.5*'1. IA Scenario'!$E$30</f>
        <v>0</v>
      </c>
      <c r="N38" s="117">
        <f>('3. Future Applications'!U469)*0.5*'1. IA Scenario'!$E$30</f>
        <v>0</v>
      </c>
      <c r="O38" s="117">
        <f>('3. Future Applications'!V469)*0.5*'1. IA Scenario'!$E$30</f>
        <v>0</v>
      </c>
      <c r="P38" s="117">
        <f>('3. Future Applications'!W469)*0.5*'1. IA Scenario'!$E$30</f>
        <v>0</v>
      </c>
      <c r="Q38" s="117">
        <f>('3. Future Applications'!X469)*0.5*'1. IA Scenario'!$E$30</f>
        <v>0</v>
      </c>
      <c r="R38" s="117">
        <f>('3. Future Applications'!Y469)*0.5*'1. IA Scenario'!$E$30</f>
        <v>0</v>
      </c>
      <c r="S38" s="117">
        <f>('3. Future Applications'!Z469)*0.5*'1. IA Scenario'!$E$30</f>
        <v>0</v>
      </c>
      <c r="T38" s="117">
        <f>('3. Future Applications'!AA469)*0.5*'1. IA Scenario'!$E$30</f>
        <v>0</v>
      </c>
      <c r="U38" s="117">
        <f>('3. Future Applications'!AB469)*0.5*'1. IA Scenario'!$E$30</f>
        <v>0</v>
      </c>
      <c r="V38" s="117">
        <f>('3. Future Applications'!AC469)*0.5*'1. IA Scenario'!$E$30</f>
        <v>0</v>
      </c>
      <c r="W38" s="117">
        <f>('3. Future Applications'!AD469)*0.5*'1. IA Scenario'!$E$30</f>
        <v>0</v>
      </c>
      <c r="X38" s="118">
        <f t="shared" ref="X38:X39" si="9">SUM(D38:W38)</f>
        <v>0</v>
      </c>
      <c r="Y38" s="117">
        <f t="shared" ref="Y38:Y39" si="10">X38/20</f>
        <v>0</v>
      </c>
    </row>
    <row r="39" spans="1:63" s="31" customFormat="1" ht="38.25">
      <c r="B39" s="93" t="s">
        <v>1144</v>
      </c>
      <c r="D39" s="117">
        <f>'3. Future Applications'!K483*'1. IA Scenario'!$E$31</f>
        <v>1.1599999999999999</v>
      </c>
      <c r="E39" s="117">
        <f>'3. Future Applications'!L483*'1. IA Scenario'!$E$31</f>
        <v>0</v>
      </c>
      <c r="F39" s="117">
        <f>'3. Future Applications'!M483*'1. IA Scenario'!$E$31</f>
        <v>0</v>
      </c>
      <c r="G39" s="117">
        <f>'3. Future Applications'!N483*'1. IA Scenario'!$E$31</f>
        <v>0</v>
      </c>
      <c r="H39" s="117">
        <f>'3. Future Applications'!O483*'1. IA Scenario'!$E$31</f>
        <v>0</v>
      </c>
      <c r="I39" s="117">
        <f>'3. Future Applications'!P483*'1. IA Scenario'!$E$31</f>
        <v>0</v>
      </c>
      <c r="J39" s="117">
        <f>'3. Future Applications'!Q483*'1. IA Scenario'!$E$31</f>
        <v>0</v>
      </c>
      <c r="K39" s="117">
        <f>'3. Future Applications'!R483*'1. IA Scenario'!$E$31</f>
        <v>0</v>
      </c>
      <c r="L39" s="117">
        <f>'3. Future Applications'!S483*'1. IA Scenario'!$E$31</f>
        <v>0</v>
      </c>
      <c r="M39" s="117">
        <f>'3. Future Applications'!T483*'1. IA Scenario'!$E$31</f>
        <v>0</v>
      </c>
      <c r="N39" s="117">
        <f>'3. Future Applications'!U483*'1. IA Scenario'!$E$31</f>
        <v>0</v>
      </c>
      <c r="O39" s="117">
        <f>'3. Future Applications'!V483*'1. IA Scenario'!$E$31</f>
        <v>0</v>
      </c>
      <c r="P39" s="117">
        <f>'3. Future Applications'!W483*'1. IA Scenario'!$E$31</f>
        <v>0</v>
      </c>
      <c r="Q39" s="117">
        <f>'3. Future Applications'!X483*'1. IA Scenario'!$E$31</f>
        <v>0</v>
      </c>
      <c r="R39" s="117">
        <f>'3. Future Applications'!Y483*'1. IA Scenario'!$E$31</f>
        <v>0</v>
      </c>
      <c r="S39" s="117">
        <f>'3. Future Applications'!Z483*'1. IA Scenario'!$E$31</f>
        <v>0</v>
      </c>
      <c r="T39" s="117">
        <f>'3. Future Applications'!AA483*'1. IA Scenario'!$E$31</f>
        <v>0</v>
      </c>
      <c r="U39" s="117">
        <f>'3. Future Applications'!AB483*'1. IA Scenario'!$E$31</f>
        <v>0</v>
      </c>
      <c r="V39" s="117">
        <f>'3. Future Applications'!AC483*'1. IA Scenario'!$E$31</f>
        <v>0</v>
      </c>
      <c r="W39" s="117">
        <f>'3. Future Applications'!AD483*'1. IA Scenario'!$E$31</f>
        <v>0</v>
      </c>
      <c r="X39" s="118">
        <f t="shared" si="9"/>
        <v>1.1599999999999999</v>
      </c>
      <c r="Y39" s="117">
        <f t="shared" si="10"/>
        <v>5.7999999999999996E-2</v>
      </c>
    </row>
    <row r="40" spans="1:63" s="31" customFormat="1" ht="16.5" customHeight="1">
      <c r="B40" s="91"/>
      <c r="D40" s="115"/>
      <c r="E40" s="115"/>
      <c r="F40" s="115"/>
      <c r="G40" s="115"/>
      <c r="H40" s="115"/>
      <c r="I40" s="115"/>
      <c r="J40" s="115"/>
      <c r="K40" s="115"/>
      <c r="L40" s="115"/>
      <c r="M40" s="115"/>
      <c r="N40" s="115"/>
      <c r="O40" s="115"/>
      <c r="P40" s="115"/>
      <c r="Q40" s="115"/>
      <c r="R40" s="115"/>
      <c r="S40" s="115"/>
      <c r="T40" s="115"/>
      <c r="U40" s="115"/>
      <c r="V40" s="115"/>
      <c r="W40" s="115"/>
      <c r="X40" s="116"/>
      <c r="Y40" s="95"/>
    </row>
    <row r="41" spans="1:63" s="31" customFormat="1" ht="16.5" customHeight="1">
      <c r="B41" s="92" t="s">
        <v>957</v>
      </c>
      <c r="D41" s="115"/>
      <c r="E41" s="115"/>
      <c r="F41" s="115"/>
      <c r="G41" s="115"/>
      <c r="H41" s="115"/>
      <c r="I41" s="115"/>
      <c r="J41" s="115"/>
      <c r="K41" s="115"/>
      <c r="L41" s="115"/>
      <c r="M41" s="115"/>
      <c r="N41" s="115"/>
      <c r="O41" s="115"/>
      <c r="P41" s="115"/>
      <c r="Q41" s="115"/>
      <c r="R41" s="115"/>
      <c r="S41" s="115"/>
      <c r="T41" s="115"/>
      <c r="U41" s="115"/>
      <c r="V41" s="115"/>
      <c r="W41" s="115"/>
      <c r="X41" s="116"/>
      <c r="Y41" s="95"/>
    </row>
    <row r="42" spans="1:63" s="31" customFormat="1" ht="38.25">
      <c r="A42" s="36"/>
      <c r="B42" s="93" t="s">
        <v>1142</v>
      </c>
      <c r="C42" s="93"/>
      <c r="D42" s="117">
        <f>('3. Future Applications'!K463)*0.5*'1. IA Scenario'!$E$29</f>
        <v>0</v>
      </c>
      <c r="E42" s="117">
        <f>('3. Future Applications'!L463)*0.5*'1. IA Scenario'!$E$29</f>
        <v>0</v>
      </c>
      <c r="F42" s="117">
        <f>('3. Future Applications'!M463)*0.5*'1. IA Scenario'!$E$29</f>
        <v>0</v>
      </c>
      <c r="G42" s="117">
        <f>('3. Future Applications'!N463)*0.5*'1. IA Scenario'!$E$29</f>
        <v>0</v>
      </c>
      <c r="H42" s="117">
        <f>('3. Future Applications'!O463)*0.5*'1. IA Scenario'!$E$29</f>
        <v>0</v>
      </c>
      <c r="I42" s="117">
        <f>('3. Future Applications'!P463)*0.5*'1. IA Scenario'!$E$29</f>
        <v>0</v>
      </c>
      <c r="J42" s="117">
        <f>('3. Future Applications'!Q463)*0.5*'1. IA Scenario'!$E$29</f>
        <v>0</v>
      </c>
      <c r="K42" s="117">
        <f>('3. Future Applications'!R463)*0.5*'1. IA Scenario'!$E$29</f>
        <v>0</v>
      </c>
      <c r="L42" s="117">
        <f>('3. Future Applications'!S463)*0.5*'1. IA Scenario'!$E$29</f>
        <v>0</v>
      </c>
      <c r="M42" s="117">
        <f>('3. Future Applications'!T463)*0.5*'1. IA Scenario'!$E$29</f>
        <v>0.184</v>
      </c>
      <c r="N42" s="117">
        <f>('3. Future Applications'!U463)*0.5*'1. IA Scenario'!$E$29</f>
        <v>0</v>
      </c>
      <c r="O42" s="117">
        <f>('3. Future Applications'!V463)*0.5*'1. IA Scenario'!$E$29</f>
        <v>0</v>
      </c>
      <c r="P42" s="117">
        <f>('3. Future Applications'!W463)*0.5*'1. IA Scenario'!$E$29</f>
        <v>0</v>
      </c>
      <c r="Q42" s="117">
        <f>('3. Future Applications'!X463)*0.5*'1. IA Scenario'!$E$29</f>
        <v>0</v>
      </c>
      <c r="R42" s="117">
        <f>('3. Future Applications'!Y463)*0.5*'1. IA Scenario'!$E$29</f>
        <v>0</v>
      </c>
      <c r="S42" s="117">
        <f>('3. Future Applications'!Z463)*0.5*'1. IA Scenario'!$E$29</f>
        <v>0</v>
      </c>
      <c r="T42" s="117">
        <f>('3. Future Applications'!AA463)*0.5*'1. IA Scenario'!$E$29</f>
        <v>0</v>
      </c>
      <c r="U42" s="117">
        <f>('3. Future Applications'!AB463)*0.5*'1. IA Scenario'!$E$29</f>
        <v>0</v>
      </c>
      <c r="V42" s="117">
        <f>('3. Future Applications'!AC463)*0.5*'1. IA Scenario'!$E$29</f>
        <v>0</v>
      </c>
      <c r="W42" s="117">
        <f>('3. Future Applications'!AD463)*0.5*'1. IA Scenario'!$E$29</f>
        <v>0</v>
      </c>
      <c r="X42" s="118">
        <f t="shared" ref="X42:X44" si="11">SUM(D42:W42)</f>
        <v>0.184</v>
      </c>
      <c r="Y42" s="117">
        <f t="shared" ref="Y42:Y47" si="12">X42/20</f>
        <v>9.1999999999999998E-3</v>
      </c>
    </row>
    <row r="43" spans="1:63" s="31" customFormat="1" ht="38.25">
      <c r="B43" s="93" t="s">
        <v>1143</v>
      </c>
      <c r="C43" s="93"/>
      <c r="D43" s="117">
        <f>('3. Future Applications'!K463)*0.5*'1. IA Scenario'!$E$30</f>
        <v>0</v>
      </c>
      <c r="E43" s="117">
        <f>('3. Future Applications'!L463)*0.5*'1. IA Scenario'!$E$30</f>
        <v>0</v>
      </c>
      <c r="F43" s="117">
        <f>('3. Future Applications'!M463)*0.5*'1. IA Scenario'!$E$30</f>
        <v>0</v>
      </c>
      <c r="G43" s="117">
        <f>('3. Future Applications'!N463)*0.5*'1. IA Scenario'!$E$30</f>
        <v>0</v>
      </c>
      <c r="H43" s="117">
        <f>('3. Future Applications'!O463)*0.5*'1. IA Scenario'!$E$30</f>
        <v>0</v>
      </c>
      <c r="I43" s="117">
        <f>('3. Future Applications'!P463)*0.5*'1. IA Scenario'!$E$30</f>
        <v>0</v>
      </c>
      <c r="J43" s="117">
        <f>('3. Future Applications'!Q463)*0.5*'1. IA Scenario'!$E$30</f>
        <v>0</v>
      </c>
      <c r="K43" s="117">
        <f>('3. Future Applications'!R463)*0.5*'1. IA Scenario'!$E$30</f>
        <v>0</v>
      </c>
      <c r="L43" s="117">
        <f>('3. Future Applications'!S463)*0.5*'1. IA Scenario'!$E$30</f>
        <v>0</v>
      </c>
      <c r="M43" s="117">
        <f>('3. Future Applications'!T463)*0.5*'1. IA Scenario'!$E$30</f>
        <v>0.73599999999999999</v>
      </c>
      <c r="N43" s="117">
        <f>('3. Future Applications'!U463)*0.5*'1. IA Scenario'!$E$30</f>
        <v>0</v>
      </c>
      <c r="O43" s="117">
        <f>('3. Future Applications'!V463)*0.5*'1. IA Scenario'!$E$30</f>
        <v>0</v>
      </c>
      <c r="P43" s="117">
        <f>('3. Future Applications'!W463)*0.5*'1. IA Scenario'!$E$30</f>
        <v>0</v>
      </c>
      <c r="Q43" s="117">
        <f>('3. Future Applications'!X463)*0.5*'1. IA Scenario'!$E$30</f>
        <v>0</v>
      </c>
      <c r="R43" s="117">
        <f>('3. Future Applications'!Y463)*0.5*'1. IA Scenario'!$E$30</f>
        <v>0</v>
      </c>
      <c r="S43" s="117">
        <f>('3. Future Applications'!Z463)*0.5*'1. IA Scenario'!$E$30</f>
        <v>0</v>
      </c>
      <c r="T43" s="117">
        <f>('3. Future Applications'!AA463)*0.5*'1. IA Scenario'!$E$30</f>
        <v>0</v>
      </c>
      <c r="U43" s="117">
        <f>('3. Future Applications'!AB463)*0.5*'1. IA Scenario'!$E$30</f>
        <v>0</v>
      </c>
      <c r="V43" s="117">
        <f>('3. Future Applications'!AC463)*0.5*'1. IA Scenario'!$E$30</f>
        <v>0</v>
      </c>
      <c r="W43" s="117">
        <f>('3. Future Applications'!AD463)*0.5*'1. IA Scenario'!$E$30</f>
        <v>0</v>
      </c>
      <c r="X43" s="118">
        <f t="shared" si="11"/>
        <v>0.73599999999999999</v>
      </c>
      <c r="Y43" s="117">
        <f t="shared" si="12"/>
        <v>3.6799999999999999E-2</v>
      </c>
    </row>
    <row r="44" spans="1:63" s="31" customFormat="1" ht="38.25">
      <c r="B44" s="93" t="s">
        <v>1144</v>
      </c>
      <c r="C44" s="93"/>
      <c r="D44" s="117">
        <f>'3. Future Applications'!K477*'1. IA Scenario'!$E$31</f>
        <v>0</v>
      </c>
      <c r="E44" s="117">
        <f>'3. Future Applications'!L477*'1. IA Scenario'!$E$31</f>
        <v>0</v>
      </c>
      <c r="F44" s="117">
        <f>'3. Future Applications'!M477*'1. IA Scenario'!$E$31</f>
        <v>0</v>
      </c>
      <c r="G44" s="117">
        <f>'3. Future Applications'!N477*'1. IA Scenario'!$E$31</f>
        <v>0</v>
      </c>
      <c r="H44" s="117">
        <f>'3. Future Applications'!O477*'1. IA Scenario'!$E$31</f>
        <v>0</v>
      </c>
      <c r="I44" s="117">
        <f>'3. Future Applications'!P477*'1. IA Scenario'!$E$31</f>
        <v>0</v>
      </c>
      <c r="J44" s="117">
        <f>'3. Future Applications'!Q477*'1. IA Scenario'!$E$31</f>
        <v>0</v>
      </c>
      <c r="K44" s="117">
        <f>'3. Future Applications'!R477*'1. IA Scenario'!$E$31</f>
        <v>0</v>
      </c>
      <c r="L44" s="117">
        <f>'3. Future Applications'!S477*'1. IA Scenario'!$E$31</f>
        <v>0</v>
      </c>
      <c r="M44" s="117">
        <f>'3. Future Applications'!T477*'1. IA Scenario'!$E$31</f>
        <v>2.33</v>
      </c>
      <c r="N44" s="117">
        <f>'3. Future Applications'!U477*'1. IA Scenario'!$E$31</f>
        <v>0</v>
      </c>
      <c r="O44" s="117">
        <f>'3. Future Applications'!V477*'1. IA Scenario'!$E$31</f>
        <v>0</v>
      </c>
      <c r="P44" s="117">
        <f>'3. Future Applications'!W477*'1. IA Scenario'!$E$31</f>
        <v>0</v>
      </c>
      <c r="Q44" s="117">
        <f>'3. Future Applications'!X477*'1. IA Scenario'!$E$31</f>
        <v>0</v>
      </c>
      <c r="R44" s="117">
        <f>'3. Future Applications'!Y477*'1. IA Scenario'!$E$31</f>
        <v>0</v>
      </c>
      <c r="S44" s="117">
        <f>'3. Future Applications'!Z477*'1. IA Scenario'!$E$31</f>
        <v>0</v>
      </c>
      <c r="T44" s="117">
        <f>'3. Future Applications'!AA477*'1. IA Scenario'!$E$31</f>
        <v>0</v>
      </c>
      <c r="U44" s="117">
        <f>'3. Future Applications'!AB477*'1. IA Scenario'!$E$31</f>
        <v>0</v>
      </c>
      <c r="V44" s="117">
        <f>'3. Future Applications'!AC477*'1. IA Scenario'!$E$31</f>
        <v>0</v>
      </c>
      <c r="W44" s="117">
        <f>'3. Future Applications'!AD477*'1. IA Scenario'!$E$31</f>
        <v>0</v>
      </c>
      <c r="X44" s="118">
        <f t="shared" si="11"/>
        <v>2.33</v>
      </c>
      <c r="Y44" s="117">
        <f t="shared" si="12"/>
        <v>0.11650000000000001</v>
      </c>
    </row>
    <row r="45" spans="1:63" s="31" customFormat="1" ht="16.5" customHeight="1">
      <c r="B45" s="93"/>
      <c r="C45" s="93"/>
      <c r="D45" s="117"/>
      <c r="E45" s="117"/>
      <c r="F45" s="117"/>
      <c r="G45" s="117"/>
      <c r="H45" s="117"/>
      <c r="I45" s="117"/>
      <c r="J45" s="117"/>
      <c r="K45" s="117"/>
      <c r="L45" s="117"/>
      <c r="M45" s="117"/>
      <c r="N45" s="117"/>
      <c r="O45" s="117"/>
      <c r="P45" s="117"/>
      <c r="Q45" s="117"/>
      <c r="R45" s="117"/>
      <c r="S45" s="117"/>
      <c r="T45" s="117"/>
      <c r="U45" s="117"/>
      <c r="V45" s="117"/>
      <c r="W45" s="117"/>
      <c r="X45" s="118"/>
      <c r="Y45" s="119"/>
    </row>
    <row r="46" spans="1:63" s="31" customFormat="1" ht="38.25">
      <c r="A46" s="83"/>
      <c r="B46" s="93" t="s">
        <v>794</v>
      </c>
      <c r="C46" s="93"/>
      <c r="D46" s="117">
        <f>'3. Future Applications'!K497*'1. IA Scenario'!$E$21</f>
        <v>0</v>
      </c>
      <c r="E46" s="117">
        <f>'3. Future Applications'!L497*'1. IA Scenario'!$E$21</f>
        <v>0</v>
      </c>
      <c r="F46" s="117">
        <f>'3. Future Applications'!M497*'1. IA Scenario'!$E$21</f>
        <v>0</v>
      </c>
      <c r="G46" s="117">
        <f>'3. Future Applications'!N497*'1. IA Scenario'!$E$21</f>
        <v>0</v>
      </c>
      <c r="H46" s="117">
        <f>'3. Future Applications'!O497*'1. IA Scenario'!$E$21</f>
        <v>4.0750000000000001E-2</v>
      </c>
      <c r="I46" s="117">
        <f>'3. Future Applications'!P497*'1. IA Scenario'!$E$21</f>
        <v>0</v>
      </c>
      <c r="J46" s="117">
        <f>'3. Future Applications'!Q497*'1. IA Scenario'!$E$21</f>
        <v>0</v>
      </c>
      <c r="K46" s="117">
        <f>'3. Future Applications'!R497*'1. IA Scenario'!$E$21</f>
        <v>0</v>
      </c>
      <c r="L46" s="117">
        <f>'3. Future Applications'!S497*'1. IA Scenario'!$E$21</f>
        <v>0</v>
      </c>
      <c r="M46" s="117">
        <f>'3. Future Applications'!T497*'1. IA Scenario'!$E$21</f>
        <v>4.0750000000000001E-2</v>
      </c>
      <c r="N46" s="117">
        <f>'3. Future Applications'!U497*'1. IA Scenario'!$E$21</f>
        <v>0</v>
      </c>
      <c r="O46" s="117">
        <f>'3. Future Applications'!V497*'1. IA Scenario'!$E$21</f>
        <v>0</v>
      </c>
      <c r="P46" s="117">
        <f>'3. Future Applications'!W497*'1. IA Scenario'!$E$21</f>
        <v>0</v>
      </c>
      <c r="Q46" s="117">
        <f>'3. Future Applications'!X497*'1. IA Scenario'!$E$21</f>
        <v>0</v>
      </c>
      <c r="R46" s="117">
        <f>'3. Future Applications'!Y497*'1. IA Scenario'!$E$21</f>
        <v>4.0750000000000001E-2</v>
      </c>
      <c r="S46" s="117">
        <f>'3. Future Applications'!Z497*'1. IA Scenario'!$E$21</f>
        <v>0</v>
      </c>
      <c r="T46" s="117">
        <f>'3. Future Applications'!AA497*'1. IA Scenario'!$E$21</f>
        <v>0</v>
      </c>
      <c r="U46" s="117">
        <f>'3. Future Applications'!AB497*'1. IA Scenario'!$E$21</f>
        <v>0</v>
      </c>
      <c r="V46" s="117">
        <f>'3. Future Applications'!AC497*'1. IA Scenario'!$E$21</f>
        <v>0</v>
      </c>
      <c r="W46" s="117">
        <f>'3. Future Applications'!AD497*'1. IA Scenario'!$E$21</f>
        <v>4.0750000000000001E-2</v>
      </c>
      <c r="X46" s="118">
        <f t="shared" ref="X46:X47" si="13">SUM(D46:W46)</f>
        <v>0.16300000000000001</v>
      </c>
      <c r="Y46" s="117">
        <f t="shared" si="12"/>
        <v>8.150000000000001E-3</v>
      </c>
    </row>
    <row r="47" spans="1:63" s="96" customFormat="1" ht="25.5">
      <c r="A47" s="95"/>
      <c r="B47" s="93" t="s">
        <v>781</v>
      </c>
      <c r="C47" s="93"/>
      <c r="D47" s="117">
        <f>'3. Future Applications'!K490*'1. IA Scenario'!$E$20</f>
        <v>0</v>
      </c>
      <c r="E47" s="117">
        <f>'3. Future Applications'!L490*'1. IA Scenario'!$E$20</f>
        <v>0</v>
      </c>
      <c r="F47" s="117">
        <f>'3. Future Applications'!M490*'1. IA Scenario'!$E$20</f>
        <v>0</v>
      </c>
      <c r="G47" s="117">
        <f>'3. Future Applications'!N490*'1. IA Scenario'!$E$20</f>
        <v>0.11400000000000002</v>
      </c>
      <c r="H47" s="117">
        <f>'3. Future Applications'!O490*'1. IA Scenario'!$E$20</f>
        <v>0</v>
      </c>
      <c r="I47" s="117">
        <f>'3. Future Applications'!P490*'1. IA Scenario'!$E$20</f>
        <v>0</v>
      </c>
      <c r="J47" s="117">
        <f>'3. Future Applications'!Q490*'1. IA Scenario'!$E$20</f>
        <v>0</v>
      </c>
      <c r="K47" s="117">
        <f>'3. Future Applications'!R490*'1. IA Scenario'!$E$20</f>
        <v>0.11400000000000002</v>
      </c>
      <c r="L47" s="117">
        <f>'3. Future Applications'!S490*'1. IA Scenario'!$E$20</f>
        <v>0</v>
      </c>
      <c r="M47" s="117">
        <f>'3. Future Applications'!T490*'1. IA Scenario'!$E$20</f>
        <v>0</v>
      </c>
      <c r="N47" s="117">
        <f>'3. Future Applications'!U490*'1. IA Scenario'!$E$20</f>
        <v>0</v>
      </c>
      <c r="O47" s="117">
        <f>'3. Future Applications'!V490*'1. IA Scenario'!$E$20</f>
        <v>0.11400000000000002</v>
      </c>
      <c r="P47" s="117">
        <f>'3. Future Applications'!W490*'1. IA Scenario'!$E$20</f>
        <v>0</v>
      </c>
      <c r="Q47" s="117">
        <f>'3. Future Applications'!X490*'1. IA Scenario'!$E$20</f>
        <v>0</v>
      </c>
      <c r="R47" s="117">
        <f>'3. Future Applications'!Y490*'1. IA Scenario'!$E$20</f>
        <v>0</v>
      </c>
      <c r="S47" s="117">
        <f>'3. Future Applications'!Z490*'1. IA Scenario'!$E$20</f>
        <v>0.11400000000000002</v>
      </c>
      <c r="T47" s="117">
        <f>'3. Future Applications'!AA490*'1. IA Scenario'!$E$20</f>
        <v>0</v>
      </c>
      <c r="U47" s="117">
        <f>'3. Future Applications'!AB490*'1. IA Scenario'!$E$20</f>
        <v>0</v>
      </c>
      <c r="V47" s="117">
        <f>'3. Future Applications'!AC490*'1. IA Scenario'!$E$20</f>
        <v>0</v>
      </c>
      <c r="W47" s="117">
        <f>'3. Future Applications'!AD490*'1. IA Scenario'!$E$20</f>
        <v>0</v>
      </c>
      <c r="X47" s="118">
        <f t="shared" si="13"/>
        <v>0.45600000000000007</v>
      </c>
      <c r="Y47" s="117">
        <f t="shared" si="12"/>
        <v>2.2800000000000004E-2</v>
      </c>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row>
    <row r="48" spans="1:63" s="96" customFormat="1">
      <c r="A48" s="95"/>
      <c r="B48" s="93"/>
      <c r="C48" s="93"/>
      <c r="D48" s="117"/>
      <c r="E48" s="117"/>
      <c r="F48" s="117"/>
      <c r="G48" s="117"/>
      <c r="H48" s="117"/>
      <c r="I48" s="117"/>
      <c r="J48" s="117"/>
      <c r="K48" s="117"/>
      <c r="L48" s="117"/>
      <c r="M48" s="117"/>
      <c r="N48" s="117"/>
      <c r="O48" s="117"/>
      <c r="P48" s="117"/>
      <c r="Q48" s="117"/>
      <c r="R48" s="117"/>
      <c r="S48" s="117"/>
      <c r="T48" s="117"/>
      <c r="U48" s="117"/>
      <c r="V48" s="117"/>
      <c r="W48" s="117"/>
      <c r="X48" s="118"/>
      <c r="Y48" s="117"/>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row>
    <row r="49" spans="1:25" s="31" customFormat="1" ht="15.75" customHeight="1">
      <c r="A49" s="83"/>
      <c r="B49" s="101" t="s">
        <v>799</v>
      </c>
      <c r="C49" s="93"/>
      <c r="D49" s="119"/>
      <c r="E49" s="119"/>
      <c r="F49" s="119"/>
      <c r="G49" s="119"/>
      <c r="H49" s="119"/>
      <c r="I49" s="119"/>
      <c r="J49" s="119"/>
      <c r="K49" s="119"/>
      <c r="L49" s="119"/>
      <c r="M49" s="119"/>
      <c r="N49" s="119"/>
      <c r="O49" s="119"/>
      <c r="P49" s="119"/>
      <c r="Q49" s="119"/>
      <c r="R49" s="119"/>
      <c r="S49" s="119"/>
      <c r="T49" s="119"/>
      <c r="U49" s="119"/>
      <c r="V49" s="119"/>
      <c r="W49" s="119"/>
      <c r="X49" s="120"/>
      <c r="Y49" s="119"/>
    </row>
    <row r="50" spans="1:25" s="31" customFormat="1" ht="16.5" customHeight="1">
      <c r="A50" s="83"/>
      <c r="B50" s="95" t="s">
        <v>800</v>
      </c>
      <c r="C50" s="93"/>
      <c r="D50" s="117">
        <f>SUM(D46:D47,D42:D44,D37:D39)</f>
        <v>1.1599999999999999</v>
      </c>
      <c r="E50" s="117">
        <f t="shared" ref="E50:W50" si="14">SUM(E46:E47,E42:E44,E37:E39)</f>
        <v>0</v>
      </c>
      <c r="F50" s="117">
        <f t="shared" si="14"/>
        <v>0</v>
      </c>
      <c r="G50" s="117">
        <f t="shared" si="14"/>
        <v>0.11400000000000002</v>
      </c>
      <c r="H50" s="117">
        <f t="shared" si="14"/>
        <v>4.0750000000000001E-2</v>
      </c>
      <c r="I50" s="117">
        <f t="shared" si="14"/>
        <v>0</v>
      </c>
      <c r="J50" s="117">
        <f t="shared" si="14"/>
        <v>0</v>
      </c>
      <c r="K50" s="117">
        <f t="shared" si="14"/>
        <v>0.11400000000000002</v>
      </c>
      <c r="L50" s="117">
        <f t="shared" si="14"/>
        <v>0</v>
      </c>
      <c r="M50" s="117">
        <f t="shared" si="14"/>
        <v>3.2907500000000001</v>
      </c>
      <c r="N50" s="117">
        <f t="shared" si="14"/>
        <v>0</v>
      </c>
      <c r="O50" s="117">
        <f t="shared" si="14"/>
        <v>0.11400000000000002</v>
      </c>
      <c r="P50" s="117">
        <f t="shared" si="14"/>
        <v>0</v>
      </c>
      <c r="Q50" s="117">
        <f t="shared" si="14"/>
        <v>0</v>
      </c>
      <c r="R50" s="117">
        <f t="shared" si="14"/>
        <v>4.0750000000000001E-2</v>
      </c>
      <c r="S50" s="117">
        <f t="shared" si="14"/>
        <v>0.11400000000000002</v>
      </c>
      <c r="T50" s="117">
        <f t="shared" si="14"/>
        <v>0</v>
      </c>
      <c r="U50" s="117">
        <f t="shared" si="14"/>
        <v>0</v>
      </c>
      <c r="V50" s="117">
        <f t="shared" si="14"/>
        <v>0</v>
      </c>
      <c r="W50" s="117">
        <f t="shared" si="14"/>
        <v>4.0750000000000001E-2</v>
      </c>
      <c r="X50" s="118">
        <f>SUM(D50:W50)</f>
        <v>5.0289999999999999</v>
      </c>
      <c r="Y50" s="119">
        <f>X50/20</f>
        <v>0.25145000000000001</v>
      </c>
    </row>
    <row r="51" spans="1:25" s="31" customFormat="1" ht="15" customHeight="1">
      <c r="A51" s="83"/>
      <c r="B51" s="95" t="s">
        <v>1149</v>
      </c>
      <c r="C51" s="93"/>
      <c r="D51" s="117">
        <v>0</v>
      </c>
      <c r="E51" s="117">
        <v>0</v>
      </c>
      <c r="F51" s="117">
        <v>0</v>
      </c>
      <c r="G51" s="117">
        <v>0</v>
      </c>
      <c r="H51" s="117">
        <v>0</v>
      </c>
      <c r="I51" s="117">
        <v>0</v>
      </c>
      <c r="J51" s="117">
        <v>0</v>
      </c>
      <c r="K51" s="117">
        <v>0</v>
      </c>
      <c r="L51" s="117">
        <v>0</v>
      </c>
      <c r="M51" s="117">
        <v>0</v>
      </c>
      <c r="N51" s="117">
        <v>0</v>
      </c>
      <c r="O51" s="117">
        <v>0</v>
      </c>
      <c r="P51" s="117">
        <v>0</v>
      </c>
      <c r="Q51" s="117">
        <v>0</v>
      </c>
      <c r="R51" s="117">
        <v>0</v>
      </c>
      <c r="S51" s="117">
        <v>0</v>
      </c>
      <c r="T51" s="117">
        <v>0</v>
      </c>
      <c r="U51" s="117">
        <v>0</v>
      </c>
      <c r="V51" s="117">
        <v>0</v>
      </c>
      <c r="W51" s="117">
        <v>0</v>
      </c>
      <c r="X51" s="118">
        <f>SUM(D51:W51)</f>
        <v>0</v>
      </c>
      <c r="Y51" s="119">
        <f>X51/20</f>
        <v>0</v>
      </c>
    </row>
    <row r="52" spans="1:25" s="31" customFormat="1">
      <c r="A52" s="83"/>
      <c r="B52" s="101" t="s">
        <v>799</v>
      </c>
      <c r="C52" s="127"/>
      <c r="D52" s="124">
        <f t="shared" ref="D52:W52" si="15">SUM(D50:D50)</f>
        <v>1.1599999999999999</v>
      </c>
      <c r="E52" s="124">
        <f t="shared" si="15"/>
        <v>0</v>
      </c>
      <c r="F52" s="124">
        <f t="shared" si="15"/>
        <v>0</v>
      </c>
      <c r="G52" s="124">
        <f t="shared" si="15"/>
        <v>0.11400000000000002</v>
      </c>
      <c r="H52" s="124">
        <f t="shared" si="15"/>
        <v>4.0750000000000001E-2</v>
      </c>
      <c r="I52" s="124">
        <f t="shared" si="15"/>
        <v>0</v>
      </c>
      <c r="J52" s="124">
        <f t="shared" si="15"/>
        <v>0</v>
      </c>
      <c r="K52" s="124">
        <f t="shared" si="15"/>
        <v>0.11400000000000002</v>
      </c>
      <c r="L52" s="124">
        <f t="shared" si="15"/>
        <v>0</v>
      </c>
      <c r="M52" s="124">
        <f t="shared" si="15"/>
        <v>3.2907500000000001</v>
      </c>
      <c r="N52" s="124">
        <f t="shared" si="15"/>
        <v>0</v>
      </c>
      <c r="O52" s="124">
        <f t="shared" si="15"/>
        <v>0.11400000000000002</v>
      </c>
      <c r="P52" s="124">
        <f t="shared" si="15"/>
        <v>0</v>
      </c>
      <c r="Q52" s="124">
        <f t="shared" si="15"/>
        <v>0</v>
      </c>
      <c r="R52" s="124">
        <f t="shared" si="15"/>
        <v>4.0750000000000001E-2</v>
      </c>
      <c r="S52" s="124">
        <f t="shared" si="15"/>
        <v>0.11400000000000002</v>
      </c>
      <c r="T52" s="124">
        <f t="shared" si="15"/>
        <v>0</v>
      </c>
      <c r="U52" s="124">
        <f t="shared" si="15"/>
        <v>0</v>
      </c>
      <c r="V52" s="124">
        <f t="shared" si="15"/>
        <v>0</v>
      </c>
      <c r="W52" s="124">
        <f t="shared" si="15"/>
        <v>4.0750000000000001E-2</v>
      </c>
      <c r="X52" s="126">
        <f>SUM(D52:W52)</f>
        <v>5.0289999999999999</v>
      </c>
      <c r="Y52" s="125">
        <f>X52/20</f>
        <v>0.25145000000000001</v>
      </c>
    </row>
    <row r="53" spans="1:25" s="31" customFormat="1">
      <c r="A53" s="83"/>
      <c r="B53" s="95" t="s">
        <v>795</v>
      </c>
      <c r="C53" s="95"/>
      <c r="D53" s="119">
        <v>0.96618357487922713</v>
      </c>
      <c r="E53" s="119">
        <v>0.93351070036640305</v>
      </c>
      <c r="F53" s="119">
        <v>0.90194270566802237</v>
      </c>
      <c r="G53" s="119">
        <v>0.87144222769857238</v>
      </c>
      <c r="H53" s="119">
        <v>0.84197316685852419</v>
      </c>
      <c r="I53" s="119">
        <v>0.81350064430775282</v>
      </c>
      <c r="J53" s="119">
        <v>0.78599096068381913</v>
      </c>
      <c r="K53" s="119">
        <v>0.75941155621625056</v>
      </c>
      <c r="L53" s="119">
        <v>0.73373097218961414</v>
      </c>
      <c r="M53" s="119">
        <v>0.70891881370977217</v>
      </c>
      <c r="N53" s="119">
        <v>0.68494571372924851</v>
      </c>
      <c r="O53" s="119">
        <v>0.66178329828912896</v>
      </c>
      <c r="P53" s="119">
        <v>0.63940415293635666</v>
      </c>
      <c r="Q53" s="119">
        <v>0.61778179027667302</v>
      </c>
      <c r="R53" s="119">
        <v>0.59689061862480497</v>
      </c>
      <c r="S53" s="119">
        <v>0.57670591171478747</v>
      </c>
      <c r="T53" s="119">
        <v>0.55720377943457733</v>
      </c>
      <c r="U53" s="119">
        <v>0.53836113955031628</v>
      </c>
      <c r="V53" s="119">
        <v>0.52015569038677911</v>
      </c>
      <c r="W53" s="119">
        <v>0.50256588443167061</v>
      </c>
      <c r="X53" s="118"/>
      <c r="Y53" s="119"/>
    </row>
    <row r="54" spans="1:25" s="31" customFormat="1">
      <c r="A54" s="83"/>
      <c r="B54" s="101" t="s">
        <v>1150</v>
      </c>
      <c r="C54" s="95"/>
      <c r="D54" s="124">
        <f t="shared" ref="D54:W54" si="16">D52*D53</f>
        <v>1.1207729468599035</v>
      </c>
      <c r="E54" s="124">
        <f t="shared" si="16"/>
        <v>0</v>
      </c>
      <c r="F54" s="124">
        <f t="shared" si="16"/>
        <v>0</v>
      </c>
      <c r="G54" s="124">
        <f t="shared" si="16"/>
        <v>9.9344413957637268E-2</v>
      </c>
      <c r="H54" s="124">
        <f t="shared" si="16"/>
        <v>3.4310406549484862E-2</v>
      </c>
      <c r="I54" s="124">
        <f t="shared" si="16"/>
        <v>0</v>
      </c>
      <c r="J54" s="124">
        <f t="shared" si="16"/>
        <v>0</v>
      </c>
      <c r="K54" s="124">
        <f t="shared" si="16"/>
        <v>8.6572917408652583E-2</v>
      </c>
      <c r="L54" s="124">
        <f t="shared" si="16"/>
        <v>0</v>
      </c>
      <c r="M54" s="124">
        <f t="shared" si="16"/>
        <v>2.332874586215433</v>
      </c>
      <c r="N54" s="124">
        <f t="shared" si="16"/>
        <v>0</v>
      </c>
      <c r="O54" s="124">
        <f t="shared" si="16"/>
        <v>7.5443296004960719E-2</v>
      </c>
      <c r="P54" s="124">
        <f t="shared" si="16"/>
        <v>0</v>
      </c>
      <c r="Q54" s="124">
        <f t="shared" si="16"/>
        <v>0</v>
      </c>
      <c r="R54" s="124">
        <f t="shared" si="16"/>
        <v>2.4323292708960803E-2</v>
      </c>
      <c r="S54" s="124">
        <f t="shared" si="16"/>
        <v>6.5744473935485784E-2</v>
      </c>
      <c r="T54" s="124">
        <f t="shared" si="16"/>
        <v>0</v>
      </c>
      <c r="U54" s="124">
        <f t="shared" si="16"/>
        <v>0</v>
      </c>
      <c r="V54" s="124">
        <f t="shared" si="16"/>
        <v>0</v>
      </c>
      <c r="W54" s="124">
        <f t="shared" si="16"/>
        <v>2.0479559790590577E-2</v>
      </c>
      <c r="X54" s="126">
        <f>SUM(D54:W54)</f>
        <v>3.8598658934311096</v>
      </c>
      <c r="Y54" s="125"/>
    </row>
    <row r="55" spans="1:25" s="31" customFormat="1" ht="13.5" thickBot="1">
      <c r="A55" s="86"/>
      <c r="B55" s="97"/>
      <c r="C55" s="98"/>
      <c r="D55" s="121"/>
      <c r="E55" s="121"/>
      <c r="F55" s="121"/>
      <c r="G55" s="121"/>
      <c r="H55" s="121"/>
      <c r="I55" s="121"/>
      <c r="J55" s="121"/>
      <c r="K55" s="121"/>
      <c r="L55" s="121"/>
      <c r="M55" s="121"/>
      <c r="N55" s="121"/>
      <c r="O55" s="121"/>
      <c r="P55" s="121"/>
      <c r="Q55" s="121"/>
      <c r="R55" s="121"/>
      <c r="S55" s="121"/>
      <c r="T55" s="121"/>
      <c r="U55" s="121"/>
      <c r="V55" s="121"/>
      <c r="W55" s="121"/>
      <c r="X55" s="128"/>
      <c r="Y55" s="122"/>
    </row>
    <row r="56" spans="1:25" s="31" customFormat="1" ht="17.25" customHeight="1">
      <c r="A56" s="36" t="s">
        <v>1138</v>
      </c>
      <c r="B56" s="89"/>
      <c r="D56" s="95"/>
      <c r="E56" s="95"/>
      <c r="F56" s="95"/>
      <c r="G56" s="95"/>
      <c r="H56" s="95"/>
      <c r="I56" s="95"/>
      <c r="J56" s="95"/>
      <c r="K56" s="95"/>
      <c r="L56" s="95"/>
      <c r="M56" s="95"/>
      <c r="N56" s="95"/>
      <c r="O56" s="95"/>
      <c r="P56" s="95"/>
      <c r="Q56" s="95"/>
      <c r="R56" s="95"/>
      <c r="S56" s="95"/>
      <c r="T56" s="95"/>
      <c r="U56" s="95"/>
      <c r="V56" s="95"/>
      <c r="W56" s="95"/>
      <c r="X56" s="123"/>
      <c r="Y56" s="95"/>
    </row>
    <row r="57" spans="1:25" s="31" customFormat="1">
      <c r="A57" s="36"/>
      <c r="B57" s="89"/>
      <c r="D57" s="95"/>
      <c r="E57" s="95"/>
      <c r="F57" s="95"/>
      <c r="G57" s="95"/>
      <c r="H57" s="95"/>
      <c r="I57" s="95"/>
      <c r="J57" s="95"/>
      <c r="K57" s="95"/>
      <c r="L57" s="95"/>
      <c r="M57" s="95"/>
      <c r="N57" s="95"/>
      <c r="O57" s="95"/>
      <c r="P57" s="95"/>
      <c r="Q57" s="95"/>
      <c r="R57" s="95"/>
      <c r="S57" s="95"/>
      <c r="T57" s="95"/>
      <c r="U57" s="95"/>
      <c r="V57" s="95"/>
      <c r="W57" s="95"/>
      <c r="X57" s="123"/>
      <c r="Y57" s="95"/>
    </row>
    <row r="58" spans="1:25" s="31" customFormat="1">
      <c r="B58" s="91" t="s">
        <v>1148</v>
      </c>
      <c r="D58" s="115"/>
      <c r="E58" s="115"/>
      <c r="F58" s="115"/>
      <c r="G58" s="115"/>
      <c r="H58" s="115"/>
      <c r="I58" s="115"/>
      <c r="J58" s="115"/>
      <c r="K58" s="115"/>
      <c r="L58" s="115"/>
      <c r="M58" s="115"/>
      <c r="N58" s="115"/>
      <c r="O58" s="115"/>
      <c r="P58" s="115"/>
      <c r="Q58" s="115"/>
      <c r="R58" s="115"/>
      <c r="S58" s="115"/>
      <c r="T58" s="115"/>
      <c r="U58" s="115"/>
      <c r="V58" s="115"/>
      <c r="W58" s="115"/>
      <c r="X58" s="116"/>
      <c r="Y58" s="95"/>
    </row>
    <row r="59" spans="1:25" s="31" customFormat="1">
      <c r="B59" s="92" t="s">
        <v>956</v>
      </c>
      <c r="D59" s="115"/>
      <c r="E59" s="115"/>
      <c r="F59" s="115"/>
      <c r="G59" s="115"/>
      <c r="H59" s="115"/>
      <c r="I59" s="115"/>
      <c r="J59" s="115"/>
      <c r="K59" s="115"/>
      <c r="L59" s="115"/>
      <c r="M59" s="115"/>
      <c r="N59" s="115"/>
      <c r="O59" s="115"/>
      <c r="P59" s="115"/>
      <c r="Q59" s="115"/>
      <c r="R59" s="115"/>
      <c r="S59" s="115"/>
      <c r="T59" s="115"/>
      <c r="U59" s="115"/>
      <c r="V59" s="115"/>
      <c r="W59" s="115"/>
      <c r="X59" s="116"/>
      <c r="Y59" s="95"/>
    </row>
    <row r="60" spans="1:25" s="31" customFormat="1" ht="41.25" customHeight="1">
      <c r="B60" s="93" t="s">
        <v>1142</v>
      </c>
      <c r="D60" s="117">
        <f>('3. Future Applications'!K471)*0.5*'1. IA Scenario'!$E$29</f>
        <v>4.0000000000000001E-3</v>
      </c>
      <c r="E60" s="117">
        <f>('3. Future Applications'!L471)*0.5*'1. IA Scenario'!$E$29</f>
        <v>0</v>
      </c>
      <c r="F60" s="117">
        <f>('3. Future Applications'!M471)*0.5*'1. IA Scenario'!$E$29</f>
        <v>0</v>
      </c>
      <c r="G60" s="117">
        <f>('3. Future Applications'!N471)*0.5*'1. IA Scenario'!$E$29</f>
        <v>0</v>
      </c>
      <c r="H60" s="117">
        <f>('3. Future Applications'!O471)*0.5*'1. IA Scenario'!$E$29</f>
        <v>0</v>
      </c>
      <c r="I60" s="117">
        <f>('3. Future Applications'!P471)*0.5*'1. IA Scenario'!$E$29</f>
        <v>0</v>
      </c>
      <c r="J60" s="117">
        <f>('3. Future Applications'!Q471)*0.5*'1. IA Scenario'!$E$29</f>
        <v>0</v>
      </c>
      <c r="K60" s="117">
        <f>('3. Future Applications'!R471)*0.5*'1. IA Scenario'!$E$29</f>
        <v>0</v>
      </c>
      <c r="L60" s="117">
        <f>('3. Future Applications'!S471)*0.5*'1. IA Scenario'!$E$29</f>
        <v>0</v>
      </c>
      <c r="M60" s="117">
        <f>('3. Future Applications'!T471)*0.5*'1. IA Scenario'!$E$29</f>
        <v>0</v>
      </c>
      <c r="N60" s="117">
        <f>('3. Future Applications'!U471)*0.5*'1. IA Scenario'!$E$29</f>
        <v>0</v>
      </c>
      <c r="O60" s="117">
        <f>('3. Future Applications'!V471)*0.5*'1. IA Scenario'!$E$29</f>
        <v>0</v>
      </c>
      <c r="P60" s="117">
        <f>('3. Future Applications'!W471)*0.5*'1. IA Scenario'!$E$29</f>
        <v>0</v>
      </c>
      <c r="Q60" s="117">
        <f>('3. Future Applications'!X471)*0.5*'1. IA Scenario'!$E$29</f>
        <v>0</v>
      </c>
      <c r="R60" s="117">
        <f>('3. Future Applications'!Y471)*0.5*'1. IA Scenario'!$E$29</f>
        <v>0</v>
      </c>
      <c r="S60" s="117">
        <f>('3. Future Applications'!Z471)*0.5*'1. IA Scenario'!$E$29</f>
        <v>0</v>
      </c>
      <c r="T60" s="117">
        <f>('3. Future Applications'!AA471)*0.5*'1. IA Scenario'!$E$29</f>
        <v>0</v>
      </c>
      <c r="U60" s="117">
        <f>('3. Future Applications'!AB471)*0.5*'1. IA Scenario'!$E$29</f>
        <v>0</v>
      </c>
      <c r="V60" s="117">
        <f>('3. Future Applications'!AC471)*0.5*'1. IA Scenario'!$E$29</f>
        <v>0</v>
      </c>
      <c r="W60" s="117">
        <f>('3. Future Applications'!AD471)*0.5*'1. IA Scenario'!$E$29</f>
        <v>0</v>
      </c>
      <c r="X60" s="118">
        <f>SUM(D60:W60)</f>
        <v>4.0000000000000001E-3</v>
      </c>
      <c r="Y60" s="117">
        <f>X60/20</f>
        <v>2.0000000000000001E-4</v>
      </c>
    </row>
    <row r="61" spans="1:25" s="31" customFormat="1" ht="41.25" customHeight="1">
      <c r="B61" s="93" t="s">
        <v>1143</v>
      </c>
      <c r="D61" s="117">
        <f>('3. Future Applications'!K471)*0.5*'1. IA Scenario'!$E$30</f>
        <v>1.6E-2</v>
      </c>
      <c r="E61" s="117">
        <f>('3. Future Applications'!L471)*0.5*'1. IA Scenario'!$E$30</f>
        <v>0</v>
      </c>
      <c r="F61" s="117">
        <f>('3. Future Applications'!M471)*0.5*'1. IA Scenario'!$E$30</f>
        <v>0</v>
      </c>
      <c r="G61" s="117">
        <f>('3. Future Applications'!N471)*0.5*'1. IA Scenario'!$E$30</f>
        <v>0</v>
      </c>
      <c r="H61" s="117">
        <f>('3. Future Applications'!O471)*0.5*'1. IA Scenario'!$E$30</f>
        <v>0</v>
      </c>
      <c r="I61" s="117">
        <f>('3. Future Applications'!P471)*0.5*'1. IA Scenario'!$E$30</f>
        <v>0</v>
      </c>
      <c r="J61" s="117">
        <f>('3. Future Applications'!Q471)*0.5*'1. IA Scenario'!$E$30</f>
        <v>0</v>
      </c>
      <c r="K61" s="117">
        <f>('3. Future Applications'!R471)*0.5*'1. IA Scenario'!$E$30</f>
        <v>0</v>
      </c>
      <c r="L61" s="117">
        <f>('3. Future Applications'!S471)*0.5*'1. IA Scenario'!$E$30</f>
        <v>0</v>
      </c>
      <c r="M61" s="117">
        <f>('3. Future Applications'!T471)*0.5*'1. IA Scenario'!$E$30</f>
        <v>0</v>
      </c>
      <c r="N61" s="117">
        <f>('3. Future Applications'!U471)*0.5*'1. IA Scenario'!$E$30</f>
        <v>0</v>
      </c>
      <c r="O61" s="117">
        <f>('3. Future Applications'!V471)*0.5*'1. IA Scenario'!$E$30</f>
        <v>0</v>
      </c>
      <c r="P61" s="117">
        <f>('3. Future Applications'!W471)*0.5*'1. IA Scenario'!$E$30</f>
        <v>0</v>
      </c>
      <c r="Q61" s="117">
        <f>('3. Future Applications'!X471)*0.5*'1. IA Scenario'!$E$30</f>
        <v>0</v>
      </c>
      <c r="R61" s="117">
        <f>('3. Future Applications'!Y471)*0.5*'1. IA Scenario'!$E$30</f>
        <v>0</v>
      </c>
      <c r="S61" s="117">
        <f>('3. Future Applications'!Z471)*0.5*'1. IA Scenario'!$E$30</f>
        <v>0</v>
      </c>
      <c r="T61" s="117">
        <f>('3. Future Applications'!AA471)*0.5*'1. IA Scenario'!$E$30</f>
        <v>0</v>
      </c>
      <c r="U61" s="117">
        <f>('3. Future Applications'!AB471)*0.5*'1. IA Scenario'!$E$30</f>
        <v>0</v>
      </c>
      <c r="V61" s="117">
        <f>('3. Future Applications'!AC471)*0.5*'1. IA Scenario'!$E$30</f>
        <v>0</v>
      </c>
      <c r="W61" s="117">
        <f>('3. Future Applications'!AD471)*0.5*'1. IA Scenario'!$E$30</f>
        <v>0</v>
      </c>
      <c r="X61" s="118">
        <f t="shared" ref="X61:X62" si="17">SUM(D61:W61)</f>
        <v>1.6E-2</v>
      </c>
      <c r="Y61" s="117">
        <f t="shared" ref="Y61:Y62" si="18">X61/20</f>
        <v>8.0000000000000004E-4</v>
      </c>
    </row>
    <row r="62" spans="1:25" s="31" customFormat="1" ht="38.25">
      <c r="B62" s="93" t="s">
        <v>1144</v>
      </c>
      <c r="D62" s="117">
        <f>'3. Future Applications'!K485*'1. IA Scenario'!$E$31</f>
        <v>0.03</v>
      </c>
      <c r="E62" s="117">
        <f>'3. Future Applications'!L485*'1. IA Scenario'!$E$31</f>
        <v>0</v>
      </c>
      <c r="F62" s="117">
        <f>'3. Future Applications'!M485*'1. IA Scenario'!$E$31</f>
        <v>0</v>
      </c>
      <c r="G62" s="117">
        <f>'3. Future Applications'!N485*'1. IA Scenario'!$E$31</f>
        <v>0</v>
      </c>
      <c r="H62" s="117">
        <f>'3. Future Applications'!O485*'1. IA Scenario'!$E$31</f>
        <v>0</v>
      </c>
      <c r="I62" s="117">
        <f>'3. Future Applications'!P485*'1. IA Scenario'!$E$31</f>
        <v>0</v>
      </c>
      <c r="J62" s="117">
        <f>'3. Future Applications'!Q485*'1. IA Scenario'!$E$31</f>
        <v>0</v>
      </c>
      <c r="K62" s="117">
        <f>'3. Future Applications'!R485*'1. IA Scenario'!$E$31</f>
        <v>0</v>
      </c>
      <c r="L62" s="117">
        <f>'3. Future Applications'!S485*'1. IA Scenario'!$E$31</f>
        <v>0</v>
      </c>
      <c r="M62" s="117">
        <f>'3. Future Applications'!T485*'1. IA Scenario'!$E$31</f>
        <v>0</v>
      </c>
      <c r="N62" s="117">
        <f>'3. Future Applications'!U485*'1. IA Scenario'!$E$31</f>
        <v>0</v>
      </c>
      <c r="O62" s="117">
        <f>'3. Future Applications'!V485*'1. IA Scenario'!$E$31</f>
        <v>0</v>
      </c>
      <c r="P62" s="117">
        <f>'3. Future Applications'!W485*'1. IA Scenario'!$E$31</f>
        <v>0</v>
      </c>
      <c r="Q62" s="117">
        <f>'3. Future Applications'!X485*'1. IA Scenario'!$E$31</f>
        <v>0</v>
      </c>
      <c r="R62" s="117">
        <f>'3. Future Applications'!Y485*'1. IA Scenario'!$E$31</f>
        <v>0</v>
      </c>
      <c r="S62" s="117">
        <f>'3. Future Applications'!Z485*'1. IA Scenario'!$E$31</f>
        <v>0</v>
      </c>
      <c r="T62" s="117">
        <f>'3. Future Applications'!AA485*'1. IA Scenario'!$E$31</f>
        <v>0</v>
      </c>
      <c r="U62" s="117">
        <f>'3. Future Applications'!AB485*'1. IA Scenario'!$E$31</f>
        <v>0</v>
      </c>
      <c r="V62" s="117">
        <f>'3. Future Applications'!AC485*'1. IA Scenario'!$E$31</f>
        <v>0</v>
      </c>
      <c r="W62" s="117">
        <f>'3. Future Applications'!AD485*'1. IA Scenario'!$E$31</f>
        <v>0</v>
      </c>
      <c r="X62" s="118">
        <f t="shared" si="17"/>
        <v>0.03</v>
      </c>
      <c r="Y62" s="117">
        <f t="shared" si="18"/>
        <v>1.5E-3</v>
      </c>
    </row>
    <row r="63" spans="1:25" s="31" customFormat="1">
      <c r="B63" s="91"/>
      <c r="D63" s="115"/>
      <c r="E63" s="115"/>
      <c r="F63" s="115"/>
      <c r="G63" s="115"/>
      <c r="H63" s="115"/>
      <c r="I63" s="115"/>
      <c r="J63" s="115"/>
      <c r="K63" s="115"/>
      <c r="L63" s="115"/>
      <c r="M63" s="115"/>
      <c r="N63" s="115"/>
      <c r="O63" s="115"/>
      <c r="P63" s="115"/>
      <c r="Q63" s="115"/>
      <c r="R63" s="115"/>
      <c r="S63" s="115"/>
      <c r="T63" s="115"/>
      <c r="U63" s="115"/>
      <c r="V63" s="115"/>
      <c r="W63" s="115"/>
      <c r="X63" s="116"/>
      <c r="Y63" s="95"/>
    </row>
    <row r="64" spans="1:25" s="31" customFormat="1">
      <c r="B64" s="92" t="s">
        <v>957</v>
      </c>
      <c r="D64" s="115"/>
      <c r="E64" s="115"/>
      <c r="F64" s="115"/>
      <c r="G64" s="115"/>
      <c r="H64" s="115"/>
      <c r="I64" s="115"/>
      <c r="J64" s="115"/>
      <c r="K64" s="115"/>
      <c r="L64" s="115"/>
      <c r="M64" s="115"/>
      <c r="N64" s="115"/>
      <c r="O64" s="115"/>
      <c r="P64" s="115"/>
      <c r="Q64" s="115"/>
      <c r="R64" s="115"/>
      <c r="S64" s="115"/>
      <c r="T64" s="115"/>
      <c r="U64" s="115"/>
      <c r="V64" s="115"/>
      <c r="W64" s="115"/>
      <c r="X64" s="116"/>
      <c r="Y64" s="95"/>
    </row>
    <row r="65" spans="1:63" s="31" customFormat="1" ht="38.25">
      <c r="A65" s="36"/>
      <c r="B65" s="93" t="s">
        <v>1142</v>
      </c>
      <c r="C65" s="93"/>
      <c r="D65" s="117">
        <f>('3. Future Applications'!K465)*0.5*'1. IA Scenario'!$E$29</f>
        <v>0</v>
      </c>
      <c r="E65" s="117">
        <f>('3. Future Applications'!L465)*0.5*'1. IA Scenario'!$E$29</f>
        <v>0</v>
      </c>
      <c r="F65" s="117">
        <f>('3. Future Applications'!M465)*0.5*'1. IA Scenario'!$E$29</f>
        <v>0</v>
      </c>
      <c r="G65" s="117">
        <f>('3. Future Applications'!N465)*0.5*'1. IA Scenario'!$E$29</f>
        <v>0</v>
      </c>
      <c r="H65" s="117">
        <f>('3. Future Applications'!O465)*0.5*'1. IA Scenario'!$E$29</f>
        <v>0</v>
      </c>
      <c r="I65" s="117">
        <f>('3. Future Applications'!P465)*0.5*'1. IA Scenario'!$E$29</f>
        <v>0</v>
      </c>
      <c r="J65" s="117">
        <f>('3. Future Applications'!Q465)*0.5*'1. IA Scenario'!$E$29</f>
        <v>0</v>
      </c>
      <c r="K65" s="117">
        <f>('3. Future Applications'!R465)*0.5*'1. IA Scenario'!$E$29</f>
        <v>0</v>
      </c>
      <c r="L65" s="117">
        <f>('3. Future Applications'!S465)*0.5*'1. IA Scenario'!$E$29</f>
        <v>0</v>
      </c>
      <c r="M65" s="117">
        <f>('3. Future Applications'!T465)*0.5*'1. IA Scenario'!$E$29</f>
        <v>4.0000000000000001E-3</v>
      </c>
      <c r="N65" s="117">
        <f>('3. Future Applications'!U465)*0.5*'1. IA Scenario'!$E$29</f>
        <v>0</v>
      </c>
      <c r="O65" s="117">
        <f>('3. Future Applications'!V465)*0.5*'1. IA Scenario'!$E$29</f>
        <v>0</v>
      </c>
      <c r="P65" s="117">
        <f>('3. Future Applications'!W465)*0.5*'1. IA Scenario'!$E$29</f>
        <v>0</v>
      </c>
      <c r="Q65" s="117">
        <f>('3. Future Applications'!X465)*0.5*'1. IA Scenario'!$E$29</f>
        <v>0</v>
      </c>
      <c r="R65" s="117">
        <f>('3. Future Applications'!Y465)*0.5*'1. IA Scenario'!$E$29</f>
        <v>0</v>
      </c>
      <c r="S65" s="117">
        <f>('3. Future Applications'!Z465)*0.5*'1. IA Scenario'!$E$29</f>
        <v>0</v>
      </c>
      <c r="T65" s="117">
        <f>('3. Future Applications'!AA465)*0.5*'1. IA Scenario'!$E$29</f>
        <v>0</v>
      </c>
      <c r="U65" s="117">
        <f>('3. Future Applications'!AB465)*0.5*'1. IA Scenario'!$E$29</f>
        <v>0</v>
      </c>
      <c r="V65" s="117">
        <f>('3. Future Applications'!AC465)*0.5*'1. IA Scenario'!$E$29</f>
        <v>0</v>
      </c>
      <c r="W65" s="117">
        <f>('3. Future Applications'!AD465)*0.5*'1. IA Scenario'!$E$29</f>
        <v>0</v>
      </c>
      <c r="X65" s="118">
        <f t="shared" ref="X65:X67" si="19">SUM(D65:W65)</f>
        <v>4.0000000000000001E-3</v>
      </c>
      <c r="Y65" s="117">
        <f t="shared" ref="Y65:Y70" si="20">X65/20</f>
        <v>2.0000000000000001E-4</v>
      </c>
    </row>
    <row r="66" spans="1:63" s="31" customFormat="1" ht="38.25">
      <c r="B66" s="93" t="s">
        <v>1143</v>
      </c>
      <c r="C66" s="93"/>
      <c r="D66" s="117">
        <f>('3. Future Applications'!K465)*0.5*'1. IA Scenario'!$E$30</f>
        <v>0</v>
      </c>
      <c r="E66" s="117">
        <f>('3. Future Applications'!L465)*0.5*'1. IA Scenario'!$E$30</f>
        <v>0</v>
      </c>
      <c r="F66" s="117">
        <f>('3. Future Applications'!M465)*0.5*'1. IA Scenario'!$E$30</f>
        <v>0</v>
      </c>
      <c r="G66" s="117">
        <f>('3. Future Applications'!N465)*0.5*'1. IA Scenario'!$E$30</f>
        <v>0</v>
      </c>
      <c r="H66" s="117">
        <f>('3. Future Applications'!O465)*0.5*'1. IA Scenario'!$E$30</f>
        <v>0</v>
      </c>
      <c r="I66" s="117">
        <f>('3. Future Applications'!P465)*0.5*'1. IA Scenario'!$E$30</f>
        <v>0</v>
      </c>
      <c r="J66" s="117">
        <f>('3. Future Applications'!Q465)*0.5*'1. IA Scenario'!$E$30</f>
        <v>0</v>
      </c>
      <c r="K66" s="117">
        <f>('3. Future Applications'!R465)*0.5*'1. IA Scenario'!$E$30</f>
        <v>0</v>
      </c>
      <c r="L66" s="117">
        <f>('3. Future Applications'!S465)*0.5*'1. IA Scenario'!$E$30</f>
        <v>0</v>
      </c>
      <c r="M66" s="117">
        <f>('3. Future Applications'!T465)*0.5*'1. IA Scenario'!$E$30</f>
        <v>1.6E-2</v>
      </c>
      <c r="N66" s="117">
        <f>('3. Future Applications'!U465)*0.5*'1. IA Scenario'!$E$30</f>
        <v>0</v>
      </c>
      <c r="O66" s="117">
        <f>('3. Future Applications'!V465)*0.5*'1. IA Scenario'!$E$30</f>
        <v>0</v>
      </c>
      <c r="P66" s="117">
        <f>('3. Future Applications'!W465)*0.5*'1. IA Scenario'!$E$30</f>
        <v>0</v>
      </c>
      <c r="Q66" s="117">
        <f>('3. Future Applications'!X465)*0.5*'1. IA Scenario'!$E$30</f>
        <v>0</v>
      </c>
      <c r="R66" s="117">
        <f>('3. Future Applications'!Y465)*0.5*'1. IA Scenario'!$E$30</f>
        <v>0</v>
      </c>
      <c r="S66" s="117">
        <f>('3. Future Applications'!Z465)*0.5*'1. IA Scenario'!$E$30</f>
        <v>0</v>
      </c>
      <c r="T66" s="117">
        <f>('3. Future Applications'!AA465)*0.5*'1. IA Scenario'!$E$30</f>
        <v>0</v>
      </c>
      <c r="U66" s="117">
        <f>('3. Future Applications'!AB465)*0.5*'1. IA Scenario'!$E$30</f>
        <v>0</v>
      </c>
      <c r="V66" s="117">
        <f>('3. Future Applications'!AC465)*0.5*'1. IA Scenario'!$E$30</f>
        <v>0</v>
      </c>
      <c r="W66" s="117">
        <f>('3. Future Applications'!AD465)*0.5*'1. IA Scenario'!$E$30</f>
        <v>0</v>
      </c>
      <c r="X66" s="118">
        <f t="shared" si="19"/>
        <v>1.6E-2</v>
      </c>
      <c r="Y66" s="117">
        <f t="shared" si="20"/>
        <v>8.0000000000000004E-4</v>
      </c>
    </row>
    <row r="67" spans="1:63" s="31" customFormat="1" ht="38.25">
      <c r="B67" s="93" t="s">
        <v>1144</v>
      </c>
      <c r="C67" s="93"/>
      <c r="D67" s="117">
        <f>'3. Future Applications'!K479*'1. IA Scenario'!$E$31</f>
        <v>0</v>
      </c>
      <c r="E67" s="117">
        <f>'3. Future Applications'!L479*'1. IA Scenario'!$E$31</f>
        <v>0</v>
      </c>
      <c r="F67" s="117">
        <f>'3. Future Applications'!M479*'1. IA Scenario'!$E$31</f>
        <v>0</v>
      </c>
      <c r="G67" s="117">
        <f>'3. Future Applications'!N479*'1. IA Scenario'!$E$31</f>
        <v>0</v>
      </c>
      <c r="H67" s="117">
        <f>'3. Future Applications'!O479*'1. IA Scenario'!$E$31</f>
        <v>0</v>
      </c>
      <c r="I67" s="117">
        <f>'3. Future Applications'!P479*'1. IA Scenario'!$E$31</f>
        <v>0</v>
      </c>
      <c r="J67" s="117">
        <f>'3. Future Applications'!Q479*'1. IA Scenario'!$E$31</f>
        <v>0</v>
      </c>
      <c r="K67" s="117">
        <f>'3. Future Applications'!R479*'1. IA Scenario'!$E$31</f>
        <v>0</v>
      </c>
      <c r="L67" s="117">
        <f>'3. Future Applications'!S479*'1. IA Scenario'!$E$31</f>
        <v>0</v>
      </c>
      <c r="M67" s="117">
        <f>'3. Future Applications'!T479*'1. IA Scenario'!$E$31</f>
        <v>0.01</v>
      </c>
      <c r="N67" s="117">
        <f>'3. Future Applications'!U479*'1. IA Scenario'!$E$31</f>
        <v>0</v>
      </c>
      <c r="O67" s="117">
        <f>'3. Future Applications'!V479*'1. IA Scenario'!$E$31</f>
        <v>0</v>
      </c>
      <c r="P67" s="117">
        <f>'3. Future Applications'!W479*'1. IA Scenario'!$E$31</f>
        <v>0</v>
      </c>
      <c r="Q67" s="117">
        <f>'3. Future Applications'!X479*'1. IA Scenario'!$E$31</f>
        <v>0</v>
      </c>
      <c r="R67" s="117">
        <f>'3. Future Applications'!Y479*'1. IA Scenario'!$E$31</f>
        <v>0</v>
      </c>
      <c r="S67" s="117">
        <f>'3. Future Applications'!Z479*'1. IA Scenario'!$E$31</f>
        <v>0</v>
      </c>
      <c r="T67" s="117">
        <f>'3. Future Applications'!AA479*'1. IA Scenario'!$E$31</f>
        <v>0</v>
      </c>
      <c r="U67" s="117">
        <f>'3. Future Applications'!AB479*'1. IA Scenario'!$E$31</f>
        <v>0</v>
      </c>
      <c r="V67" s="117">
        <f>'3. Future Applications'!AC479*'1. IA Scenario'!$E$31</f>
        <v>0</v>
      </c>
      <c r="W67" s="117">
        <f>'3. Future Applications'!AD479*'1. IA Scenario'!$E$31</f>
        <v>0</v>
      </c>
      <c r="X67" s="118">
        <f t="shared" si="19"/>
        <v>0.01</v>
      </c>
      <c r="Y67" s="117">
        <f t="shared" si="20"/>
        <v>5.0000000000000001E-4</v>
      </c>
    </row>
    <row r="68" spans="1:63" s="31" customFormat="1" ht="17.25" customHeight="1">
      <c r="B68" s="93"/>
      <c r="C68" s="93"/>
      <c r="D68" s="117"/>
      <c r="E68" s="117"/>
      <c r="F68" s="117"/>
      <c r="G68" s="117"/>
      <c r="H68" s="117"/>
      <c r="I68" s="117"/>
      <c r="J68" s="117"/>
      <c r="K68" s="117"/>
      <c r="L68" s="117"/>
      <c r="M68" s="117"/>
      <c r="N68" s="117"/>
      <c r="O68" s="117"/>
      <c r="P68" s="117"/>
      <c r="Q68" s="117"/>
      <c r="R68" s="117"/>
      <c r="S68" s="117"/>
      <c r="T68" s="117"/>
      <c r="U68" s="117"/>
      <c r="V68" s="117"/>
      <c r="W68" s="117"/>
      <c r="X68" s="118"/>
      <c r="Y68" s="119"/>
    </row>
    <row r="69" spans="1:63" s="31" customFormat="1" ht="38.25">
      <c r="A69" s="83"/>
      <c r="B69" s="93" t="s">
        <v>794</v>
      </c>
      <c r="C69" s="93"/>
      <c r="D69" s="117">
        <f>'3. Future Applications'!K499*'1. IA Scenario'!$E$21</f>
        <v>0</v>
      </c>
      <c r="E69" s="117">
        <f>'3. Future Applications'!L499*'1. IA Scenario'!$E$21</f>
        <v>0</v>
      </c>
      <c r="F69" s="117">
        <f>'3. Future Applications'!M499*'1. IA Scenario'!$E$21</f>
        <v>0</v>
      </c>
      <c r="G69" s="117">
        <f>'3. Future Applications'!N499*'1. IA Scenario'!$E$21</f>
        <v>0</v>
      </c>
      <c r="H69" s="117">
        <f>'3. Future Applications'!O499*'1. IA Scenario'!$E$21</f>
        <v>0</v>
      </c>
      <c r="I69" s="117">
        <f>'3. Future Applications'!P499*'1. IA Scenario'!$E$21</f>
        <v>0</v>
      </c>
      <c r="J69" s="117">
        <f>'3. Future Applications'!Q499*'1. IA Scenario'!$E$21</f>
        <v>0</v>
      </c>
      <c r="K69" s="117">
        <f>'3. Future Applications'!R499*'1. IA Scenario'!$E$21</f>
        <v>0</v>
      </c>
      <c r="L69" s="117">
        <f>'3. Future Applications'!S499*'1. IA Scenario'!$E$21</f>
        <v>0</v>
      </c>
      <c r="M69" s="117">
        <f>'3. Future Applications'!T499*'1. IA Scenario'!$E$21</f>
        <v>0</v>
      </c>
      <c r="N69" s="117">
        <f>'3. Future Applications'!U499*'1. IA Scenario'!$E$21</f>
        <v>0</v>
      </c>
      <c r="O69" s="117">
        <f>'3. Future Applications'!V499*'1. IA Scenario'!$E$21</f>
        <v>0</v>
      </c>
      <c r="P69" s="117">
        <f>'3. Future Applications'!W499*'1. IA Scenario'!$E$21</f>
        <v>0</v>
      </c>
      <c r="Q69" s="117">
        <f>'3. Future Applications'!X499*'1. IA Scenario'!$E$21</f>
        <v>0</v>
      </c>
      <c r="R69" s="117">
        <f>'3. Future Applications'!Y499*'1. IA Scenario'!$E$21</f>
        <v>0</v>
      </c>
      <c r="S69" s="117">
        <f>'3. Future Applications'!Z499*'1. IA Scenario'!$E$21</f>
        <v>0</v>
      </c>
      <c r="T69" s="117">
        <f>'3. Future Applications'!AA499*'1. IA Scenario'!$E$21</f>
        <v>0</v>
      </c>
      <c r="U69" s="117">
        <f>'3. Future Applications'!AB499*'1. IA Scenario'!$E$21</f>
        <v>0</v>
      </c>
      <c r="V69" s="117">
        <f>'3. Future Applications'!AC499*'1. IA Scenario'!$E$21</f>
        <v>0</v>
      </c>
      <c r="W69" s="117">
        <f>'3. Future Applications'!AD499*'1. IA Scenario'!$E$21</f>
        <v>0</v>
      </c>
      <c r="X69" s="118">
        <f t="shared" ref="X69:X70" si="21">SUM(D69:W69)</f>
        <v>0</v>
      </c>
      <c r="Y69" s="117">
        <f t="shared" si="20"/>
        <v>0</v>
      </c>
    </row>
    <row r="70" spans="1:63" s="96" customFormat="1" ht="25.5">
      <c r="A70" s="95"/>
      <c r="B70" s="93" t="s">
        <v>781</v>
      </c>
      <c r="C70" s="93"/>
      <c r="D70" s="117">
        <f>'3. Future Applications'!K492*'1. IA Scenario'!$E$20</f>
        <v>0</v>
      </c>
      <c r="E70" s="117">
        <f>'3. Future Applications'!L492*'1. IA Scenario'!$E$20</f>
        <v>0</v>
      </c>
      <c r="F70" s="117">
        <f>'3. Future Applications'!M492*'1. IA Scenario'!$E$20</f>
        <v>0</v>
      </c>
      <c r="G70" s="117">
        <f>'3. Future Applications'!N492*'1. IA Scenario'!$E$20</f>
        <v>0</v>
      </c>
      <c r="H70" s="117">
        <f>'3. Future Applications'!O492*'1. IA Scenario'!$E$20</f>
        <v>0</v>
      </c>
      <c r="I70" s="117">
        <f>'3. Future Applications'!P492*'1. IA Scenario'!$E$20</f>
        <v>0</v>
      </c>
      <c r="J70" s="117">
        <f>'3. Future Applications'!Q492*'1. IA Scenario'!$E$20</f>
        <v>0</v>
      </c>
      <c r="K70" s="117">
        <f>'3. Future Applications'!R492*'1. IA Scenario'!$E$20</f>
        <v>0</v>
      </c>
      <c r="L70" s="117">
        <f>'3. Future Applications'!S492*'1. IA Scenario'!$E$20</f>
        <v>0</v>
      </c>
      <c r="M70" s="117">
        <f>'3. Future Applications'!T492*'1. IA Scenario'!$E$20</f>
        <v>0</v>
      </c>
      <c r="N70" s="117">
        <f>'3. Future Applications'!U492*'1. IA Scenario'!$E$20</f>
        <v>0</v>
      </c>
      <c r="O70" s="117">
        <f>'3. Future Applications'!V492*'1. IA Scenario'!$E$20</f>
        <v>0</v>
      </c>
      <c r="P70" s="117">
        <f>'3. Future Applications'!W492*'1. IA Scenario'!$E$20</f>
        <v>0</v>
      </c>
      <c r="Q70" s="117">
        <f>'3. Future Applications'!X492*'1. IA Scenario'!$E$20</f>
        <v>0</v>
      </c>
      <c r="R70" s="117">
        <f>'3. Future Applications'!Y492*'1. IA Scenario'!$E$20</f>
        <v>0</v>
      </c>
      <c r="S70" s="117">
        <f>'3. Future Applications'!Z492*'1. IA Scenario'!$E$20</f>
        <v>0</v>
      </c>
      <c r="T70" s="117">
        <f>'3. Future Applications'!AA492*'1. IA Scenario'!$E$20</f>
        <v>0</v>
      </c>
      <c r="U70" s="117">
        <f>'3. Future Applications'!AB492*'1. IA Scenario'!$E$20</f>
        <v>0</v>
      </c>
      <c r="V70" s="117">
        <f>'3. Future Applications'!AC492*'1. IA Scenario'!$E$20</f>
        <v>0</v>
      </c>
      <c r="W70" s="117">
        <f>'3. Future Applications'!AD492*'1. IA Scenario'!$E$20</f>
        <v>0</v>
      </c>
      <c r="X70" s="118">
        <f t="shared" si="21"/>
        <v>0</v>
      </c>
      <c r="Y70" s="117">
        <f t="shared" si="20"/>
        <v>0</v>
      </c>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row>
    <row r="71" spans="1:63" s="96" customFormat="1">
      <c r="A71" s="95"/>
      <c r="B71" s="93"/>
      <c r="C71" s="93"/>
      <c r="D71" s="117"/>
      <c r="E71" s="117"/>
      <c r="F71" s="117"/>
      <c r="G71" s="117"/>
      <c r="H71" s="117"/>
      <c r="I71" s="117"/>
      <c r="J71" s="117"/>
      <c r="K71" s="117"/>
      <c r="L71" s="117"/>
      <c r="M71" s="117"/>
      <c r="N71" s="117"/>
      <c r="O71" s="117"/>
      <c r="P71" s="117"/>
      <c r="Q71" s="117"/>
      <c r="R71" s="117"/>
      <c r="S71" s="117"/>
      <c r="T71" s="117"/>
      <c r="U71" s="117"/>
      <c r="V71" s="117"/>
      <c r="W71" s="117"/>
      <c r="X71" s="118"/>
      <c r="Y71" s="117"/>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row>
    <row r="72" spans="1:63" s="31" customFormat="1">
      <c r="A72" s="83"/>
      <c r="B72" s="101" t="s">
        <v>799</v>
      </c>
      <c r="C72" s="93"/>
      <c r="D72" s="119"/>
      <c r="E72" s="119"/>
      <c r="F72" s="119"/>
      <c r="G72" s="119"/>
      <c r="H72" s="119"/>
      <c r="I72" s="119"/>
      <c r="J72" s="119"/>
      <c r="K72" s="119"/>
      <c r="L72" s="119"/>
      <c r="M72" s="119"/>
      <c r="N72" s="119"/>
      <c r="O72" s="119"/>
      <c r="P72" s="119"/>
      <c r="Q72" s="119"/>
      <c r="R72" s="119"/>
      <c r="S72" s="119"/>
      <c r="T72" s="119"/>
      <c r="U72" s="119"/>
      <c r="V72" s="119"/>
      <c r="W72" s="119"/>
      <c r="X72" s="120"/>
      <c r="Y72" s="119"/>
    </row>
    <row r="73" spans="1:63" s="31" customFormat="1">
      <c r="A73" s="83"/>
      <c r="B73" s="95" t="s">
        <v>800</v>
      </c>
      <c r="C73" s="93"/>
      <c r="D73" s="117">
        <f>SUM(D69:D70,D65:D67,D60:D62)</f>
        <v>0.05</v>
      </c>
      <c r="E73" s="117">
        <f t="shared" ref="E73:W73" si="22">SUM(E69:E70,E65:E67,E60:E62)</f>
        <v>0</v>
      </c>
      <c r="F73" s="117">
        <f t="shared" si="22"/>
        <v>0</v>
      </c>
      <c r="G73" s="117">
        <f t="shared" si="22"/>
        <v>0</v>
      </c>
      <c r="H73" s="117">
        <f t="shared" si="22"/>
        <v>0</v>
      </c>
      <c r="I73" s="117">
        <f t="shared" si="22"/>
        <v>0</v>
      </c>
      <c r="J73" s="117">
        <f t="shared" si="22"/>
        <v>0</v>
      </c>
      <c r="K73" s="117">
        <f t="shared" si="22"/>
        <v>0</v>
      </c>
      <c r="L73" s="117">
        <f t="shared" si="22"/>
        <v>0</v>
      </c>
      <c r="M73" s="117">
        <f t="shared" si="22"/>
        <v>0.03</v>
      </c>
      <c r="N73" s="117">
        <f t="shared" si="22"/>
        <v>0</v>
      </c>
      <c r="O73" s="117">
        <f t="shared" si="22"/>
        <v>0</v>
      </c>
      <c r="P73" s="117">
        <f t="shared" si="22"/>
        <v>0</v>
      </c>
      <c r="Q73" s="117">
        <f t="shared" si="22"/>
        <v>0</v>
      </c>
      <c r="R73" s="117">
        <f t="shared" si="22"/>
        <v>0</v>
      </c>
      <c r="S73" s="117">
        <f t="shared" si="22"/>
        <v>0</v>
      </c>
      <c r="T73" s="117">
        <f t="shared" si="22"/>
        <v>0</v>
      </c>
      <c r="U73" s="117">
        <f t="shared" si="22"/>
        <v>0</v>
      </c>
      <c r="V73" s="117">
        <f t="shared" si="22"/>
        <v>0</v>
      </c>
      <c r="W73" s="117">
        <f t="shared" si="22"/>
        <v>0</v>
      </c>
      <c r="X73" s="118">
        <f>SUM(D73:W73)</f>
        <v>0.08</v>
      </c>
      <c r="Y73" s="119">
        <f>X73/20</f>
        <v>4.0000000000000001E-3</v>
      </c>
    </row>
    <row r="74" spans="1:63" s="31" customFormat="1">
      <c r="A74" s="83"/>
      <c r="B74" s="95" t="s">
        <v>1149</v>
      </c>
      <c r="C74" s="93"/>
      <c r="D74" s="117">
        <v>0</v>
      </c>
      <c r="E74" s="117">
        <v>0</v>
      </c>
      <c r="F74" s="117">
        <v>0</v>
      </c>
      <c r="G74" s="117">
        <v>0</v>
      </c>
      <c r="H74" s="117">
        <v>0</v>
      </c>
      <c r="I74" s="117">
        <v>0</v>
      </c>
      <c r="J74" s="117">
        <v>0</v>
      </c>
      <c r="K74" s="117">
        <v>0</v>
      </c>
      <c r="L74" s="117">
        <v>0</v>
      </c>
      <c r="M74" s="117">
        <v>0</v>
      </c>
      <c r="N74" s="117">
        <v>0</v>
      </c>
      <c r="O74" s="117">
        <v>0</v>
      </c>
      <c r="P74" s="117">
        <v>0</v>
      </c>
      <c r="Q74" s="117">
        <v>0</v>
      </c>
      <c r="R74" s="117">
        <v>0</v>
      </c>
      <c r="S74" s="117">
        <v>0</v>
      </c>
      <c r="T74" s="117">
        <v>0</v>
      </c>
      <c r="U74" s="117">
        <v>0</v>
      </c>
      <c r="V74" s="117">
        <v>0</v>
      </c>
      <c r="W74" s="117">
        <v>0</v>
      </c>
      <c r="X74" s="118">
        <f>SUM(D74:W74)</f>
        <v>0</v>
      </c>
      <c r="Y74" s="119">
        <f>X74/20</f>
        <v>0</v>
      </c>
    </row>
    <row r="75" spans="1:63" s="31" customFormat="1">
      <c r="A75" s="83"/>
      <c r="B75" s="101" t="s">
        <v>799</v>
      </c>
      <c r="C75" s="127"/>
      <c r="D75" s="124">
        <f t="shared" ref="D75:W75" si="23">SUM(D73:D73)</f>
        <v>0.05</v>
      </c>
      <c r="E75" s="124">
        <f t="shared" si="23"/>
        <v>0</v>
      </c>
      <c r="F75" s="124">
        <f t="shared" si="23"/>
        <v>0</v>
      </c>
      <c r="G75" s="124">
        <f t="shared" si="23"/>
        <v>0</v>
      </c>
      <c r="H75" s="124">
        <f t="shared" si="23"/>
        <v>0</v>
      </c>
      <c r="I75" s="124">
        <f t="shared" si="23"/>
        <v>0</v>
      </c>
      <c r="J75" s="124">
        <f t="shared" si="23"/>
        <v>0</v>
      </c>
      <c r="K75" s="124">
        <f t="shared" si="23"/>
        <v>0</v>
      </c>
      <c r="L75" s="124">
        <f t="shared" si="23"/>
        <v>0</v>
      </c>
      <c r="M75" s="124">
        <f t="shared" si="23"/>
        <v>0.03</v>
      </c>
      <c r="N75" s="124">
        <f t="shared" si="23"/>
        <v>0</v>
      </c>
      <c r="O75" s="124">
        <f t="shared" si="23"/>
        <v>0</v>
      </c>
      <c r="P75" s="124">
        <f t="shared" si="23"/>
        <v>0</v>
      </c>
      <c r="Q75" s="124">
        <f t="shared" si="23"/>
        <v>0</v>
      </c>
      <c r="R75" s="124">
        <f t="shared" si="23"/>
        <v>0</v>
      </c>
      <c r="S75" s="124">
        <f t="shared" si="23"/>
        <v>0</v>
      </c>
      <c r="T75" s="124">
        <f t="shared" si="23"/>
        <v>0</v>
      </c>
      <c r="U75" s="124">
        <f t="shared" si="23"/>
        <v>0</v>
      </c>
      <c r="V75" s="124">
        <f t="shared" si="23"/>
        <v>0</v>
      </c>
      <c r="W75" s="124">
        <f t="shared" si="23"/>
        <v>0</v>
      </c>
      <c r="X75" s="126">
        <f>SUM(D75:W75)</f>
        <v>0.08</v>
      </c>
      <c r="Y75" s="125">
        <f>X75/20</f>
        <v>4.0000000000000001E-3</v>
      </c>
    </row>
    <row r="76" spans="1:63" s="31" customFormat="1">
      <c r="A76" s="83"/>
      <c r="B76" s="95" t="s">
        <v>795</v>
      </c>
      <c r="C76" s="95"/>
      <c r="D76" s="119">
        <v>0.96618357487922713</v>
      </c>
      <c r="E76" s="119">
        <v>0.93351070036640305</v>
      </c>
      <c r="F76" s="119">
        <v>0.90194270566802237</v>
      </c>
      <c r="G76" s="119">
        <v>0.87144222769857238</v>
      </c>
      <c r="H76" s="119">
        <v>0.84197316685852419</v>
      </c>
      <c r="I76" s="119">
        <v>0.81350064430775282</v>
      </c>
      <c r="J76" s="119">
        <v>0.78599096068381913</v>
      </c>
      <c r="K76" s="119">
        <v>0.75941155621625056</v>
      </c>
      <c r="L76" s="119">
        <v>0.73373097218961414</v>
      </c>
      <c r="M76" s="119">
        <v>0.70891881370977217</v>
      </c>
      <c r="N76" s="119">
        <v>0.68494571372924851</v>
      </c>
      <c r="O76" s="119">
        <v>0.66178329828912896</v>
      </c>
      <c r="P76" s="119">
        <v>0.63940415293635666</v>
      </c>
      <c r="Q76" s="119">
        <v>0.61778179027667302</v>
      </c>
      <c r="R76" s="119">
        <v>0.59689061862480497</v>
      </c>
      <c r="S76" s="119">
        <v>0.57670591171478747</v>
      </c>
      <c r="T76" s="119">
        <v>0.55720377943457733</v>
      </c>
      <c r="U76" s="119">
        <v>0.53836113955031628</v>
      </c>
      <c r="V76" s="119">
        <v>0.52015569038677911</v>
      </c>
      <c r="W76" s="119">
        <v>0.50256588443167061</v>
      </c>
      <c r="X76" s="118"/>
      <c r="Y76" s="119"/>
    </row>
    <row r="77" spans="1:63" s="31" customFormat="1">
      <c r="A77" s="83"/>
      <c r="B77" s="101" t="s">
        <v>1150</v>
      </c>
      <c r="C77" s="95"/>
      <c r="D77" s="124">
        <f t="shared" ref="D77:W77" si="24">D75*D76</f>
        <v>4.8309178743961359E-2</v>
      </c>
      <c r="E77" s="124">
        <f t="shared" si="24"/>
        <v>0</v>
      </c>
      <c r="F77" s="124">
        <f t="shared" si="24"/>
        <v>0</v>
      </c>
      <c r="G77" s="124">
        <f t="shared" si="24"/>
        <v>0</v>
      </c>
      <c r="H77" s="124">
        <f t="shared" si="24"/>
        <v>0</v>
      </c>
      <c r="I77" s="124">
        <f t="shared" si="24"/>
        <v>0</v>
      </c>
      <c r="J77" s="124">
        <f t="shared" si="24"/>
        <v>0</v>
      </c>
      <c r="K77" s="124">
        <f t="shared" si="24"/>
        <v>0</v>
      </c>
      <c r="L77" s="124">
        <f t="shared" si="24"/>
        <v>0</v>
      </c>
      <c r="M77" s="124">
        <f t="shared" si="24"/>
        <v>2.1267564411293165E-2</v>
      </c>
      <c r="N77" s="124">
        <f t="shared" si="24"/>
        <v>0</v>
      </c>
      <c r="O77" s="124">
        <f t="shared" si="24"/>
        <v>0</v>
      </c>
      <c r="P77" s="124">
        <f t="shared" si="24"/>
        <v>0</v>
      </c>
      <c r="Q77" s="124">
        <f t="shared" si="24"/>
        <v>0</v>
      </c>
      <c r="R77" s="124">
        <f t="shared" si="24"/>
        <v>0</v>
      </c>
      <c r="S77" s="124">
        <f t="shared" si="24"/>
        <v>0</v>
      </c>
      <c r="T77" s="124">
        <f t="shared" si="24"/>
        <v>0</v>
      </c>
      <c r="U77" s="124">
        <f t="shared" si="24"/>
        <v>0</v>
      </c>
      <c r="V77" s="124">
        <f t="shared" si="24"/>
        <v>0</v>
      </c>
      <c r="W77" s="124">
        <f t="shared" si="24"/>
        <v>0</v>
      </c>
      <c r="X77" s="126">
        <f>SUM(D77:W77)</f>
        <v>6.9576743155254528E-2</v>
      </c>
      <c r="Y77" s="125"/>
    </row>
    <row r="78" spans="1:63" s="31" customFormat="1" ht="13.5" thickBot="1">
      <c r="A78" s="86"/>
      <c r="B78" s="97"/>
      <c r="C78" s="98"/>
      <c r="D78" s="121"/>
      <c r="E78" s="121"/>
      <c r="F78" s="121"/>
      <c r="G78" s="121"/>
      <c r="H78" s="121"/>
      <c r="I78" s="121"/>
      <c r="J78" s="121"/>
      <c r="K78" s="121"/>
      <c r="L78" s="121"/>
      <c r="M78" s="121"/>
      <c r="N78" s="121"/>
      <c r="O78" s="121"/>
      <c r="P78" s="121"/>
      <c r="Q78" s="121"/>
      <c r="R78" s="121"/>
      <c r="S78" s="121"/>
      <c r="T78" s="121"/>
      <c r="U78" s="121"/>
      <c r="V78" s="121"/>
      <c r="W78" s="121"/>
      <c r="X78" s="128"/>
      <c r="Y78" s="122"/>
    </row>
    <row r="79" spans="1:63" s="31" customFormat="1" ht="21" customHeight="1">
      <c r="A79" s="36" t="s">
        <v>1137</v>
      </c>
      <c r="B79" s="89"/>
      <c r="D79" s="95"/>
      <c r="E79" s="95"/>
      <c r="F79" s="95"/>
      <c r="G79" s="95"/>
      <c r="H79" s="95"/>
      <c r="I79" s="95"/>
      <c r="J79" s="95"/>
      <c r="K79" s="95"/>
      <c r="L79" s="95"/>
      <c r="M79" s="95"/>
      <c r="N79" s="95"/>
      <c r="O79" s="95"/>
      <c r="P79" s="95"/>
      <c r="Q79" s="95"/>
      <c r="R79" s="95"/>
      <c r="S79" s="95"/>
      <c r="T79" s="95"/>
      <c r="U79" s="95"/>
      <c r="V79" s="95"/>
      <c r="W79" s="95"/>
      <c r="X79" s="123"/>
      <c r="Y79" s="95"/>
    </row>
    <row r="80" spans="1:63" s="31" customFormat="1">
      <c r="A80" s="36"/>
      <c r="B80" s="89"/>
      <c r="D80" s="95"/>
      <c r="E80" s="95"/>
      <c r="F80" s="95"/>
      <c r="G80" s="95"/>
      <c r="H80" s="95"/>
      <c r="I80" s="95"/>
      <c r="J80" s="95"/>
      <c r="K80" s="95"/>
      <c r="L80" s="95"/>
      <c r="M80" s="95"/>
      <c r="N80" s="95"/>
      <c r="O80" s="95"/>
      <c r="P80" s="95"/>
      <c r="Q80" s="95"/>
      <c r="R80" s="95"/>
      <c r="S80" s="95"/>
      <c r="T80" s="95"/>
      <c r="U80" s="95"/>
      <c r="V80" s="95"/>
      <c r="W80" s="95"/>
      <c r="X80" s="123"/>
      <c r="Y80" s="95"/>
    </row>
    <row r="81" spans="1:63" s="31" customFormat="1">
      <c r="B81" s="91" t="s">
        <v>1148</v>
      </c>
      <c r="D81" s="115"/>
      <c r="E81" s="115"/>
      <c r="F81" s="115"/>
      <c r="G81" s="115"/>
      <c r="H81" s="115"/>
      <c r="I81" s="115"/>
      <c r="J81" s="115"/>
      <c r="K81" s="115"/>
      <c r="L81" s="115"/>
      <c r="M81" s="115"/>
      <c r="N81" s="115"/>
      <c r="O81" s="115"/>
      <c r="P81" s="115"/>
      <c r="Q81" s="115"/>
      <c r="R81" s="115"/>
      <c r="S81" s="115"/>
      <c r="T81" s="115"/>
      <c r="U81" s="115"/>
      <c r="V81" s="115"/>
      <c r="W81" s="115"/>
      <c r="X81" s="116"/>
      <c r="Y81" s="95"/>
    </row>
    <row r="82" spans="1:63" s="31" customFormat="1">
      <c r="B82" s="92" t="s">
        <v>956</v>
      </c>
      <c r="D82" s="115"/>
      <c r="E82" s="115"/>
      <c r="F82" s="115"/>
      <c r="G82" s="115"/>
      <c r="H82" s="115"/>
      <c r="I82" s="115"/>
      <c r="J82" s="115"/>
      <c r="K82" s="115"/>
      <c r="L82" s="115"/>
      <c r="M82" s="115"/>
      <c r="N82" s="115"/>
      <c r="O82" s="115"/>
      <c r="P82" s="115"/>
      <c r="Q82" s="115"/>
      <c r="R82" s="115"/>
      <c r="S82" s="115"/>
      <c r="T82" s="115"/>
      <c r="U82" s="115"/>
      <c r="V82" s="115"/>
      <c r="W82" s="115"/>
      <c r="X82" s="116"/>
      <c r="Y82" s="95"/>
    </row>
    <row r="83" spans="1:63" s="31" customFormat="1" ht="38.25">
      <c r="B83" s="93" t="s">
        <v>1142</v>
      </c>
      <c r="D83" s="117">
        <f>('3. Future Applications'!K470)*0.5*'1. IA Scenario'!$E$29</f>
        <v>0</v>
      </c>
      <c r="E83" s="117">
        <f>('3. Future Applications'!L470)*0.5*'1. IA Scenario'!$E$29</f>
        <v>0</v>
      </c>
      <c r="F83" s="117">
        <f>('3. Future Applications'!M470)*0.5*'1. IA Scenario'!$E$29</f>
        <v>0</v>
      </c>
      <c r="G83" s="117">
        <f>('3. Future Applications'!N470)*0.5*'1. IA Scenario'!$E$29</f>
        <v>0</v>
      </c>
      <c r="H83" s="117">
        <f>('3. Future Applications'!O470)*0.5*'1. IA Scenario'!$E$29</f>
        <v>0</v>
      </c>
      <c r="I83" s="117">
        <f>('3. Future Applications'!P470)*0.5*'1. IA Scenario'!$E$29</f>
        <v>0</v>
      </c>
      <c r="J83" s="117">
        <f>('3. Future Applications'!Q470)*0.5*'1. IA Scenario'!$E$29</f>
        <v>0</v>
      </c>
      <c r="K83" s="117">
        <f>('3. Future Applications'!R470)*0.5*'1. IA Scenario'!$E$29</f>
        <v>0</v>
      </c>
      <c r="L83" s="117">
        <f>('3. Future Applications'!S470)*0.5*'1. IA Scenario'!$E$29</f>
        <v>0</v>
      </c>
      <c r="M83" s="117">
        <f>('3. Future Applications'!T470)*0.5*'1. IA Scenario'!$E$29</f>
        <v>0</v>
      </c>
      <c r="N83" s="117">
        <f>('3. Future Applications'!U470)*0.5*'1. IA Scenario'!$E$29</f>
        <v>0</v>
      </c>
      <c r="O83" s="117">
        <f>('3. Future Applications'!V470)*0.5*'1. IA Scenario'!$E$29</f>
        <v>0</v>
      </c>
      <c r="P83" s="117">
        <f>('3. Future Applications'!W470)*0.5*'1. IA Scenario'!$E$29</f>
        <v>0</v>
      </c>
      <c r="Q83" s="117">
        <f>('3. Future Applications'!X470)*0.5*'1. IA Scenario'!$E$29</f>
        <v>0</v>
      </c>
      <c r="R83" s="117">
        <f>('3. Future Applications'!Y470)*0.5*'1. IA Scenario'!$E$29</f>
        <v>0</v>
      </c>
      <c r="S83" s="117">
        <f>('3. Future Applications'!Z470)*0.5*'1. IA Scenario'!$E$29</f>
        <v>0</v>
      </c>
      <c r="T83" s="117">
        <f>('3. Future Applications'!AA470)*0.5*'1. IA Scenario'!$E$29</f>
        <v>0</v>
      </c>
      <c r="U83" s="117">
        <f>('3. Future Applications'!AB470)*0.5*'1. IA Scenario'!$E$29</f>
        <v>0</v>
      </c>
      <c r="V83" s="117">
        <f>('3. Future Applications'!AC470)*0.5*'1. IA Scenario'!$E$29</f>
        <v>0</v>
      </c>
      <c r="W83" s="117">
        <f>('3. Future Applications'!AD470)*0.5*'1. IA Scenario'!$E$29</f>
        <v>0</v>
      </c>
      <c r="X83" s="118">
        <f>SUM(D83:W83)</f>
        <v>0</v>
      </c>
      <c r="Y83" s="117">
        <f>X83/20</f>
        <v>0</v>
      </c>
    </row>
    <row r="84" spans="1:63" s="31" customFormat="1" ht="38.25">
      <c r="B84" s="93" t="s">
        <v>1143</v>
      </c>
      <c r="D84" s="117">
        <f>('3. Future Applications'!K470)*0.5*'1. IA Scenario'!$E$30</f>
        <v>0</v>
      </c>
      <c r="E84" s="117">
        <f>('3. Future Applications'!L470)*0.5*'1. IA Scenario'!$E$30</f>
        <v>0</v>
      </c>
      <c r="F84" s="117">
        <f>('3. Future Applications'!M470)*0.5*'1. IA Scenario'!$E$30</f>
        <v>0</v>
      </c>
      <c r="G84" s="117">
        <f>('3. Future Applications'!N470)*0.5*'1. IA Scenario'!$E$30</f>
        <v>0</v>
      </c>
      <c r="H84" s="117">
        <f>('3. Future Applications'!O470)*0.5*'1. IA Scenario'!$E$30</f>
        <v>0</v>
      </c>
      <c r="I84" s="117">
        <f>('3. Future Applications'!P470)*0.5*'1. IA Scenario'!$E$30</f>
        <v>0</v>
      </c>
      <c r="J84" s="117">
        <f>('3. Future Applications'!Q470)*0.5*'1. IA Scenario'!$E$30</f>
        <v>0</v>
      </c>
      <c r="K84" s="117">
        <f>('3. Future Applications'!R470)*0.5*'1. IA Scenario'!$E$30</f>
        <v>0</v>
      </c>
      <c r="L84" s="117">
        <f>('3. Future Applications'!S470)*0.5*'1. IA Scenario'!$E$30</f>
        <v>0</v>
      </c>
      <c r="M84" s="117">
        <f>('3. Future Applications'!T470)*0.5*'1. IA Scenario'!$E$30</f>
        <v>0</v>
      </c>
      <c r="N84" s="117">
        <f>('3. Future Applications'!U470)*0.5*'1. IA Scenario'!$E$30</f>
        <v>0</v>
      </c>
      <c r="O84" s="117">
        <f>('3. Future Applications'!V470)*0.5*'1. IA Scenario'!$E$30</f>
        <v>0</v>
      </c>
      <c r="P84" s="117">
        <f>('3. Future Applications'!W470)*0.5*'1. IA Scenario'!$E$30</f>
        <v>0</v>
      </c>
      <c r="Q84" s="117">
        <f>('3. Future Applications'!X470)*0.5*'1. IA Scenario'!$E$30</f>
        <v>0</v>
      </c>
      <c r="R84" s="117">
        <f>('3. Future Applications'!Y470)*0.5*'1. IA Scenario'!$E$30</f>
        <v>0</v>
      </c>
      <c r="S84" s="117">
        <f>('3. Future Applications'!Z470)*0.5*'1. IA Scenario'!$E$30</f>
        <v>0</v>
      </c>
      <c r="T84" s="117">
        <f>('3. Future Applications'!AA470)*0.5*'1. IA Scenario'!$E$30</f>
        <v>0</v>
      </c>
      <c r="U84" s="117">
        <f>('3. Future Applications'!AB470)*0.5*'1. IA Scenario'!$E$30</f>
        <v>0</v>
      </c>
      <c r="V84" s="117">
        <f>('3. Future Applications'!AC470)*0.5*'1. IA Scenario'!$E$30</f>
        <v>0</v>
      </c>
      <c r="W84" s="117">
        <f>('3. Future Applications'!AD470)*0.5*'1. IA Scenario'!$E$30</f>
        <v>0</v>
      </c>
      <c r="X84" s="118">
        <f t="shared" ref="X84:X85" si="25">SUM(D84:W84)</f>
        <v>0</v>
      </c>
      <c r="Y84" s="117">
        <f t="shared" ref="Y84:Y85" si="26">X84/20</f>
        <v>0</v>
      </c>
    </row>
    <row r="85" spans="1:63" s="31" customFormat="1" ht="38.25">
      <c r="B85" s="93" t="s">
        <v>1144</v>
      </c>
      <c r="D85" s="117">
        <f>'3. Future Applications'!K484*'1. IA Scenario'!$E$31</f>
        <v>0.06</v>
      </c>
      <c r="E85" s="117">
        <f>'3. Future Applications'!L484*'1. IA Scenario'!$E$31</f>
        <v>0</v>
      </c>
      <c r="F85" s="117">
        <f>'3. Future Applications'!M484*'1. IA Scenario'!$E$31</f>
        <v>0</v>
      </c>
      <c r="G85" s="117">
        <f>'3. Future Applications'!N484*'1. IA Scenario'!$E$31</f>
        <v>0</v>
      </c>
      <c r="H85" s="117">
        <f>'3. Future Applications'!O484*'1. IA Scenario'!$E$31</f>
        <v>0</v>
      </c>
      <c r="I85" s="117">
        <f>'3. Future Applications'!P484*'1. IA Scenario'!$E$31</f>
        <v>0</v>
      </c>
      <c r="J85" s="117">
        <f>'3. Future Applications'!Q484*'1. IA Scenario'!$E$31</f>
        <v>0</v>
      </c>
      <c r="K85" s="117">
        <f>'3. Future Applications'!R484*'1. IA Scenario'!$E$31</f>
        <v>0</v>
      </c>
      <c r="L85" s="117">
        <f>'3. Future Applications'!S484*'1. IA Scenario'!$E$31</f>
        <v>0</v>
      </c>
      <c r="M85" s="117">
        <f>'3. Future Applications'!T484*'1. IA Scenario'!$E$31</f>
        <v>0</v>
      </c>
      <c r="N85" s="117">
        <f>'3. Future Applications'!U484*'1. IA Scenario'!$E$31</f>
        <v>0</v>
      </c>
      <c r="O85" s="117">
        <f>'3. Future Applications'!V484*'1. IA Scenario'!$E$31</f>
        <v>0</v>
      </c>
      <c r="P85" s="117">
        <f>'3. Future Applications'!W484*'1. IA Scenario'!$E$31</f>
        <v>0</v>
      </c>
      <c r="Q85" s="117">
        <f>'3. Future Applications'!X484*'1. IA Scenario'!$E$31</f>
        <v>0</v>
      </c>
      <c r="R85" s="117">
        <f>'3. Future Applications'!Y484*'1. IA Scenario'!$E$31</f>
        <v>0</v>
      </c>
      <c r="S85" s="117">
        <f>'3. Future Applications'!Z484*'1. IA Scenario'!$E$31</f>
        <v>0</v>
      </c>
      <c r="T85" s="117">
        <f>'3. Future Applications'!AA484*'1. IA Scenario'!$E$31</f>
        <v>0</v>
      </c>
      <c r="U85" s="117">
        <f>'3. Future Applications'!AB484*'1. IA Scenario'!$E$31</f>
        <v>0</v>
      </c>
      <c r="V85" s="117">
        <f>'3. Future Applications'!AC484*'1. IA Scenario'!$E$31</f>
        <v>0</v>
      </c>
      <c r="W85" s="117">
        <f>'3. Future Applications'!AD484*'1. IA Scenario'!$E$31</f>
        <v>0</v>
      </c>
      <c r="X85" s="118">
        <f t="shared" si="25"/>
        <v>0.06</v>
      </c>
      <c r="Y85" s="117">
        <f t="shared" si="26"/>
        <v>3.0000000000000001E-3</v>
      </c>
    </row>
    <row r="86" spans="1:63" s="31" customFormat="1">
      <c r="B86" s="91"/>
      <c r="D86" s="115"/>
      <c r="E86" s="115"/>
      <c r="F86" s="115"/>
      <c r="G86" s="115"/>
      <c r="H86" s="115"/>
      <c r="I86" s="115"/>
      <c r="J86" s="115"/>
      <c r="K86" s="115"/>
      <c r="L86" s="115"/>
      <c r="M86" s="115"/>
      <c r="N86" s="115"/>
      <c r="O86" s="115"/>
      <c r="P86" s="115"/>
      <c r="Q86" s="115"/>
      <c r="R86" s="115"/>
      <c r="S86" s="115"/>
      <c r="T86" s="115"/>
      <c r="U86" s="115"/>
      <c r="V86" s="115"/>
      <c r="W86" s="115"/>
      <c r="X86" s="116"/>
      <c r="Y86" s="95"/>
    </row>
    <row r="87" spans="1:63" s="31" customFormat="1">
      <c r="B87" s="92" t="s">
        <v>957</v>
      </c>
      <c r="D87" s="115"/>
      <c r="E87" s="115"/>
      <c r="F87" s="115"/>
      <c r="G87" s="115"/>
      <c r="H87" s="115"/>
      <c r="I87" s="115"/>
      <c r="J87" s="115"/>
      <c r="K87" s="115"/>
      <c r="L87" s="115"/>
      <c r="M87" s="115"/>
      <c r="N87" s="115"/>
      <c r="O87" s="115"/>
      <c r="P87" s="115"/>
      <c r="Q87" s="115"/>
      <c r="R87" s="115"/>
      <c r="S87" s="115"/>
      <c r="T87" s="115"/>
      <c r="U87" s="115"/>
      <c r="V87" s="115"/>
      <c r="W87" s="115"/>
      <c r="X87" s="116"/>
      <c r="Y87" s="95"/>
    </row>
    <row r="88" spans="1:63" s="31" customFormat="1" ht="38.25">
      <c r="A88" s="36"/>
      <c r="B88" s="93" t="s">
        <v>1142</v>
      </c>
      <c r="C88" s="93"/>
      <c r="D88" s="117">
        <f>('3. Future Applications'!K464)*0.5*'1. IA Scenario'!$E$29</f>
        <v>0</v>
      </c>
      <c r="E88" s="117">
        <f>('3. Future Applications'!L464)*0.5*'1. IA Scenario'!$E$29</f>
        <v>0</v>
      </c>
      <c r="F88" s="117">
        <f>('3. Future Applications'!M464)*0.5*'1. IA Scenario'!$E$29</f>
        <v>0</v>
      </c>
      <c r="G88" s="117">
        <f>('3. Future Applications'!N464)*0.5*'1. IA Scenario'!$E$29</f>
        <v>0</v>
      </c>
      <c r="H88" s="117">
        <f>('3. Future Applications'!O464)*0.5*'1. IA Scenario'!$E$29</f>
        <v>0</v>
      </c>
      <c r="I88" s="117">
        <f>('3. Future Applications'!P464)*0.5*'1. IA Scenario'!$E$29</f>
        <v>0</v>
      </c>
      <c r="J88" s="117">
        <f>('3. Future Applications'!Q464)*0.5*'1. IA Scenario'!$E$29</f>
        <v>0</v>
      </c>
      <c r="K88" s="117">
        <f>('3. Future Applications'!R464)*0.5*'1. IA Scenario'!$E$29</f>
        <v>0</v>
      </c>
      <c r="L88" s="117">
        <f>('3. Future Applications'!S464)*0.5*'1. IA Scenario'!$E$29</f>
        <v>0</v>
      </c>
      <c r="M88" s="117">
        <f>('3. Future Applications'!T464)*0.5*'1. IA Scenario'!$E$29</f>
        <v>0</v>
      </c>
      <c r="N88" s="117">
        <f>('3. Future Applications'!U464)*0.5*'1. IA Scenario'!$E$29</f>
        <v>0</v>
      </c>
      <c r="O88" s="117">
        <f>('3. Future Applications'!V464)*0.5*'1. IA Scenario'!$E$29</f>
        <v>0</v>
      </c>
      <c r="P88" s="117">
        <f>('3. Future Applications'!W464)*0.5*'1. IA Scenario'!$E$29</f>
        <v>0</v>
      </c>
      <c r="Q88" s="117">
        <f>('3. Future Applications'!X464)*0.5*'1. IA Scenario'!$E$29</f>
        <v>0</v>
      </c>
      <c r="R88" s="117">
        <f>('3. Future Applications'!Y464)*0.5*'1. IA Scenario'!$E$29</f>
        <v>0</v>
      </c>
      <c r="S88" s="117">
        <f>('3. Future Applications'!Z464)*0.5*'1. IA Scenario'!$E$29</f>
        <v>0</v>
      </c>
      <c r="T88" s="117">
        <f>('3. Future Applications'!AA464)*0.5*'1. IA Scenario'!$E$29</f>
        <v>0</v>
      </c>
      <c r="U88" s="117">
        <f>('3. Future Applications'!AB464)*0.5*'1. IA Scenario'!$E$29</f>
        <v>0</v>
      </c>
      <c r="V88" s="117">
        <f>('3. Future Applications'!AC464)*0.5*'1. IA Scenario'!$E$29</f>
        <v>0</v>
      </c>
      <c r="W88" s="117">
        <f>('3. Future Applications'!AD464)*0.5*'1. IA Scenario'!$E$29</f>
        <v>0</v>
      </c>
      <c r="X88" s="118">
        <f t="shared" ref="X88:X90" si="27">SUM(D88:W88)</f>
        <v>0</v>
      </c>
      <c r="Y88" s="117">
        <f t="shared" ref="Y88:Y93" si="28">X88/20</f>
        <v>0</v>
      </c>
    </row>
    <row r="89" spans="1:63" s="31" customFormat="1" ht="38.25">
      <c r="B89" s="93" t="s">
        <v>1143</v>
      </c>
      <c r="C89" s="93"/>
      <c r="D89" s="117">
        <f>('3. Future Applications'!K464)*0.5*'1. IA Scenario'!$E$30</f>
        <v>0</v>
      </c>
      <c r="E89" s="117">
        <f>('3. Future Applications'!L464)*0.5*'1. IA Scenario'!$E$30</f>
        <v>0</v>
      </c>
      <c r="F89" s="117">
        <f>('3. Future Applications'!M464)*0.5*'1. IA Scenario'!$E$30</f>
        <v>0</v>
      </c>
      <c r="G89" s="117">
        <f>('3. Future Applications'!N464)*0.5*'1. IA Scenario'!$E$30</f>
        <v>0</v>
      </c>
      <c r="H89" s="117">
        <f>('3. Future Applications'!O464)*0.5*'1. IA Scenario'!$E$30</f>
        <v>0</v>
      </c>
      <c r="I89" s="117">
        <f>('3. Future Applications'!P464)*0.5*'1. IA Scenario'!$E$30</f>
        <v>0</v>
      </c>
      <c r="J89" s="117">
        <f>('3. Future Applications'!Q464)*0.5*'1. IA Scenario'!$E$30</f>
        <v>0</v>
      </c>
      <c r="K89" s="117">
        <f>('3. Future Applications'!R464)*0.5*'1. IA Scenario'!$E$30</f>
        <v>0</v>
      </c>
      <c r="L89" s="117">
        <f>('3. Future Applications'!S464)*0.5*'1. IA Scenario'!$E$30</f>
        <v>0</v>
      </c>
      <c r="M89" s="117">
        <f>('3. Future Applications'!T464)*0.5*'1. IA Scenario'!$E$30</f>
        <v>0</v>
      </c>
      <c r="N89" s="117">
        <f>('3. Future Applications'!U464)*0.5*'1. IA Scenario'!$E$30</f>
        <v>0</v>
      </c>
      <c r="O89" s="117">
        <f>('3. Future Applications'!V464)*0.5*'1. IA Scenario'!$E$30</f>
        <v>0</v>
      </c>
      <c r="P89" s="117">
        <f>('3. Future Applications'!W464)*0.5*'1. IA Scenario'!$E$30</f>
        <v>0</v>
      </c>
      <c r="Q89" s="117">
        <f>('3. Future Applications'!X464)*0.5*'1. IA Scenario'!$E$30</f>
        <v>0</v>
      </c>
      <c r="R89" s="117">
        <f>('3. Future Applications'!Y464)*0.5*'1. IA Scenario'!$E$30</f>
        <v>0</v>
      </c>
      <c r="S89" s="117">
        <f>('3. Future Applications'!Z464)*0.5*'1. IA Scenario'!$E$30</f>
        <v>0</v>
      </c>
      <c r="T89" s="117">
        <f>('3. Future Applications'!AA464)*0.5*'1. IA Scenario'!$E$30</f>
        <v>0</v>
      </c>
      <c r="U89" s="117">
        <f>('3. Future Applications'!AB464)*0.5*'1. IA Scenario'!$E$30</f>
        <v>0</v>
      </c>
      <c r="V89" s="117">
        <f>('3. Future Applications'!AC464)*0.5*'1. IA Scenario'!$E$30</f>
        <v>0</v>
      </c>
      <c r="W89" s="117">
        <f>('3. Future Applications'!AD464)*0.5*'1. IA Scenario'!$E$30</f>
        <v>0</v>
      </c>
      <c r="X89" s="118">
        <f t="shared" si="27"/>
        <v>0</v>
      </c>
      <c r="Y89" s="117">
        <f t="shared" si="28"/>
        <v>0</v>
      </c>
    </row>
    <row r="90" spans="1:63" s="31" customFormat="1" ht="38.25">
      <c r="B90" s="93" t="s">
        <v>1144</v>
      </c>
      <c r="C90" s="93"/>
      <c r="D90" s="117">
        <f>'3. Future Applications'!K478*'1. IA Scenario'!$E$31</f>
        <v>0</v>
      </c>
      <c r="E90" s="117">
        <f>'3. Future Applications'!L478*'1. IA Scenario'!$E$31</f>
        <v>0</v>
      </c>
      <c r="F90" s="117">
        <f>'3. Future Applications'!M478*'1. IA Scenario'!$E$31</f>
        <v>0</v>
      </c>
      <c r="G90" s="117">
        <f>'3. Future Applications'!N478*'1. IA Scenario'!$E$31</f>
        <v>0</v>
      </c>
      <c r="H90" s="117">
        <f>'3. Future Applications'!O478*'1. IA Scenario'!$E$31</f>
        <v>0</v>
      </c>
      <c r="I90" s="117">
        <f>'3. Future Applications'!P478*'1. IA Scenario'!$E$31</f>
        <v>0</v>
      </c>
      <c r="J90" s="117">
        <f>'3. Future Applications'!Q478*'1. IA Scenario'!$E$31</f>
        <v>0</v>
      </c>
      <c r="K90" s="117">
        <f>'3. Future Applications'!R478*'1. IA Scenario'!$E$31</f>
        <v>0</v>
      </c>
      <c r="L90" s="117">
        <f>'3. Future Applications'!S478*'1. IA Scenario'!$E$31</f>
        <v>0</v>
      </c>
      <c r="M90" s="117">
        <f>'3. Future Applications'!T478*'1. IA Scenario'!$E$31</f>
        <v>0</v>
      </c>
      <c r="N90" s="117">
        <f>'3. Future Applications'!U478*'1. IA Scenario'!$E$31</f>
        <v>0</v>
      </c>
      <c r="O90" s="117">
        <f>'3. Future Applications'!V478*'1. IA Scenario'!$E$31</f>
        <v>0</v>
      </c>
      <c r="P90" s="117">
        <f>'3. Future Applications'!W478*'1. IA Scenario'!$E$31</f>
        <v>0</v>
      </c>
      <c r="Q90" s="117">
        <f>'3. Future Applications'!X478*'1. IA Scenario'!$E$31</f>
        <v>0</v>
      </c>
      <c r="R90" s="117">
        <f>'3. Future Applications'!Y478*'1. IA Scenario'!$E$31</f>
        <v>0</v>
      </c>
      <c r="S90" s="117">
        <f>'3. Future Applications'!Z478*'1. IA Scenario'!$E$31</f>
        <v>0</v>
      </c>
      <c r="T90" s="117">
        <f>'3. Future Applications'!AA478*'1. IA Scenario'!$E$31</f>
        <v>0</v>
      </c>
      <c r="U90" s="117">
        <f>'3. Future Applications'!AB478*'1. IA Scenario'!$E$31</f>
        <v>0</v>
      </c>
      <c r="V90" s="117">
        <f>'3. Future Applications'!AC478*'1. IA Scenario'!$E$31</f>
        <v>0</v>
      </c>
      <c r="W90" s="117">
        <f>'3. Future Applications'!AD478*'1. IA Scenario'!$E$31</f>
        <v>0</v>
      </c>
      <c r="X90" s="118">
        <f t="shared" si="27"/>
        <v>0</v>
      </c>
      <c r="Y90" s="117">
        <f t="shared" si="28"/>
        <v>0</v>
      </c>
    </row>
    <row r="91" spans="1:63" s="31" customFormat="1">
      <c r="B91" s="93"/>
      <c r="C91" s="93"/>
      <c r="D91" s="117"/>
      <c r="E91" s="117"/>
      <c r="F91" s="117"/>
      <c r="G91" s="117"/>
      <c r="H91" s="117"/>
      <c r="I91" s="117"/>
      <c r="J91" s="117"/>
      <c r="K91" s="117"/>
      <c r="L91" s="117"/>
      <c r="M91" s="117"/>
      <c r="N91" s="117"/>
      <c r="O91" s="117"/>
      <c r="P91" s="117"/>
      <c r="Q91" s="117"/>
      <c r="R91" s="117"/>
      <c r="S91" s="117"/>
      <c r="T91" s="117"/>
      <c r="U91" s="117"/>
      <c r="V91" s="117"/>
      <c r="W91" s="117"/>
      <c r="X91" s="118"/>
      <c r="Y91" s="119"/>
    </row>
    <row r="92" spans="1:63" s="31" customFormat="1" ht="38.25">
      <c r="A92" s="83"/>
      <c r="B92" s="93" t="s">
        <v>794</v>
      </c>
      <c r="C92" s="93"/>
      <c r="D92" s="117">
        <f>'3. Future Applications'!K498*'1. IA Scenario'!$E$21</f>
        <v>0</v>
      </c>
      <c r="E92" s="117">
        <f>'3. Future Applications'!L498*'1. IA Scenario'!$E$21</f>
        <v>0</v>
      </c>
      <c r="F92" s="117">
        <f>'3. Future Applications'!M498*'1. IA Scenario'!$E$21</f>
        <v>0</v>
      </c>
      <c r="G92" s="117">
        <f>'3. Future Applications'!N498*'1. IA Scenario'!$E$21</f>
        <v>0</v>
      </c>
      <c r="H92" s="117">
        <f>'3. Future Applications'!O498*'1. IA Scenario'!$E$21</f>
        <v>0</v>
      </c>
      <c r="I92" s="117">
        <f>'3. Future Applications'!P498*'1. IA Scenario'!$E$21</f>
        <v>0</v>
      </c>
      <c r="J92" s="117">
        <f>'3. Future Applications'!Q498*'1. IA Scenario'!$E$21</f>
        <v>0</v>
      </c>
      <c r="K92" s="117">
        <f>'3. Future Applications'!R498*'1. IA Scenario'!$E$21</f>
        <v>0</v>
      </c>
      <c r="L92" s="117">
        <f>'3. Future Applications'!S498*'1. IA Scenario'!$E$21</f>
        <v>0</v>
      </c>
      <c r="M92" s="117">
        <f>'3. Future Applications'!T498*'1. IA Scenario'!$E$21</f>
        <v>0</v>
      </c>
      <c r="N92" s="117">
        <f>'3. Future Applications'!U498*'1. IA Scenario'!$E$21</f>
        <v>0</v>
      </c>
      <c r="O92" s="117">
        <f>'3. Future Applications'!V498*'1. IA Scenario'!$E$21</f>
        <v>0</v>
      </c>
      <c r="P92" s="117">
        <f>'3. Future Applications'!W498*'1. IA Scenario'!$E$21</f>
        <v>0</v>
      </c>
      <c r="Q92" s="117">
        <f>'3. Future Applications'!X498*'1. IA Scenario'!$E$21</f>
        <v>0</v>
      </c>
      <c r="R92" s="117">
        <f>'3. Future Applications'!Y498*'1. IA Scenario'!$E$21</f>
        <v>0</v>
      </c>
      <c r="S92" s="117">
        <f>'3. Future Applications'!Z498*'1. IA Scenario'!$E$21</f>
        <v>0</v>
      </c>
      <c r="T92" s="117">
        <f>'3. Future Applications'!AA498*'1. IA Scenario'!$E$21</f>
        <v>0</v>
      </c>
      <c r="U92" s="117">
        <f>'3. Future Applications'!AB498*'1. IA Scenario'!$E$21</f>
        <v>0</v>
      </c>
      <c r="V92" s="117">
        <f>'3. Future Applications'!AC498*'1. IA Scenario'!$E$21</f>
        <v>0</v>
      </c>
      <c r="W92" s="117">
        <f>'3. Future Applications'!AD498*'1. IA Scenario'!$E$21</f>
        <v>0</v>
      </c>
      <c r="X92" s="118">
        <f t="shared" ref="X92:X93" si="29">SUM(D92:W92)</f>
        <v>0</v>
      </c>
      <c r="Y92" s="117">
        <f t="shared" si="28"/>
        <v>0</v>
      </c>
    </row>
    <row r="93" spans="1:63" s="96" customFormat="1" ht="25.5">
      <c r="A93" s="95"/>
      <c r="B93" s="93" t="s">
        <v>781</v>
      </c>
      <c r="C93" s="93"/>
      <c r="D93" s="117">
        <f>'3. Future Applications'!K491*'1. IA Scenario'!$E$20</f>
        <v>0</v>
      </c>
      <c r="E93" s="117">
        <f>'3. Future Applications'!L491*'1. IA Scenario'!$E$20</f>
        <v>0</v>
      </c>
      <c r="F93" s="117">
        <f>'3. Future Applications'!M491*'1. IA Scenario'!$E$20</f>
        <v>0</v>
      </c>
      <c r="G93" s="117">
        <f>'3. Future Applications'!N491*'1. IA Scenario'!$E$20</f>
        <v>0</v>
      </c>
      <c r="H93" s="117">
        <f>'3. Future Applications'!O491*'1. IA Scenario'!$E$20</f>
        <v>0</v>
      </c>
      <c r="I93" s="117">
        <f>'3. Future Applications'!P491*'1. IA Scenario'!$E$20</f>
        <v>0</v>
      </c>
      <c r="J93" s="117">
        <f>'3. Future Applications'!Q491*'1. IA Scenario'!$E$20</f>
        <v>0</v>
      </c>
      <c r="K93" s="117">
        <f>'3. Future Applications'!R491*'1. IA Scenario'!$E$20</f>
        <v>0</v>
      </c>
      <c r="L93" s="117">
        <f>'3. Future Applications'!S491*'1. IA Scenario'!$E$20</f>
        <v>0</v>
      </c>
      <c r="M93" s="117">
        <f>'3. Future Applications'!T491*'1. IA Scenario'!$E$20</f>
        <v>0</v>
      </c>
      <c r="N93" s="117">
        <f>'3. Future Applications'!U491*'1. IA Scenario'!$E$20</f>
        <v>0</v>
      </c>
      <c r="O93" s="117">
        <f>'3. Future Applications'!V491*'1. IA Scenario'!$E$20</f>
        <v>0</v>
      </c>
      <c r="P93" s="117">
        <f>'3. Future Applications'!W491*'1. IA Scenario'!$E$20</f>
        <v>0</v>
      </c>
      <c r="Q93" s="117">
        <f>'3. Future Applications'!X491*'1. IA Scenario'!$E$20</f>
        <v>0</v>
      </c>
      <c r="R93" s="117">
        <f>'3. Future Applications'!Y491*'1. IA Scenario'!$E$20</f>
        <v>0</v>
      </c>
      <c r="S93" s="117">
        <f>'3. Future Applications'!Z491*'1. IA Scenario'!$E$20</f>
        <v>0</v>
      </c>
      <c r="T93" s="117">
        <f>'3. Future Applications'!AA491*'1. IA Scenario'!$E$20</f>
        <v>0</v>
      </c>
      <c r="U93" s="117">
        <f>'3. Future Applications'!AB491*'1. IA Scenario'!$E$20</f>
        <v>0</v>
      </c>
      <c r="V93" s="117">
        <f>'3. Future Applications'!AC491*'1. IA Scenario'!$E$20</f>
        <v>0</v>
      </c>
      <c r="W93" s="117">
        <f>'3. Future Applications'!AD491*'1. IA Scenario'!$E$20</f>
        <v>0</v>
      </c>
      <c r="X93" s="118">
        <f t="shared" si="29"/>
        <v>0</v>
      </c>
      <c r="Y93" s="117">
        <f t="shared" si="28"/>
        <v>0</v>
      </c>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row>
    <row r="94" spans="1:63" s="96" customFormat="1">
      <c r="A94" s="95"/>
      <c r="B94" s="93"/>
      <c r="C94" s="93"/>
      <c r="D94" s="117"/>
      <c r="E94" s="117"/>
      <c r="F94" s="117"/>
      <c r="G94" s="117"/>
      <c r="H94" s="117"/>
      <c r="I94" s="117"/>
      <c r="J94" s="117"/>
      <c r="K94" s="117"/>
      <c r="L94" s="117"/>
      <c r="M94" s="117"/>
      <c r="N94" s="117"/>
      <c r="O94" s="117"/>
      <c r="P94" s="117"/>
      <c r="Q94" s="117"/>
      <c r="R94" s="117"/>
      <c r="S94" s="117"/>
      <c r="T94" s="117"/>
      <c r="U94" s="117"/>
      <c r="V94" s="117"/>
      <c r="W94" s="117"/>
      <c r="X94" s="118"/>
      <c r="Y94" s="117"/>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row>
    <row r="95" spans="1:63" s="31" customFormat="1">
      <c r="A95" s="83"/>
      <c r="B95" s="101" t="s">
        <v>799</v>
      </c>
      <c r="C95" s="93"/>
      <c r="D95" s="119"/>
      <c r="E95" s="119"/>
      <c r="F95" s="119"/>
      <c r="G95" s="119"/>
      <c r="H95" s="119"/>
      <c r="I95" s="119"/>
      <c r="J95" s="119"/>
      <c r="K95" s="119"/>
      <c r="L95" s="119"/>
      <c r="M95" s="119"/>
      <c r="N95" s="119"/>
      <c r="O95" s="119"/>
      <c r="P95" s="119"/>
      <c r="Q95" s="119"/>
      <c r="R95" s="119"/>
      <c r="S95" s="119"/>
      <c r="T95" s="119"/>
      <c r="U95" s="119"/>
      <c r="V95" s="119"/>
      <c r="W95" s="119"/>
      <c r="X95" s="120"/>
      <c r="Y95" s="119"/>
    </row>
    <row r="96" spans="1:63" s="31" customFormat="1">
      <c r="A96" s="83"/>
      <c r="B96" s="95" t="s">
        <v>800</v>
      </c>
      <c r="C96" s="93"/>
      <c r="D96" s="117">
        <f>SUM(D92:D93,D88:D90,D83:D85)</f>
        <v>0.06</v>
      </c>
      <c r="E96" s="117">
        <f t="shared" ref="E96:W96" si="30">SUM(E92:E93,E88:E90,E83:E85)</f>
        <v>0</v>
      </c>
      <c r="F96" s="117">
        <f t="shared" si="30"/>
        <v>0</v>
      </c>
      <c r="G96" s="117">
        <f t="shared" si="30"/>
        <v>0</v>
      </c>
      <c r="H96" s="117">
        <f t="shared" si="30"/>
        <v>0</v>
      </c>
      <c r="I96" s="117">
        <f t="shared" si="30"/>
        <v>0</v>
      </c>
      <c r="J96" s="117">
        <f t="shared" si="30"/>
        <v>0</v>
      </c>
      <c r="K96" s="117">
        <f t="shared" si="30"/>
        <v>0</v>
      </c>
      <c r="L96" s="117">
        <f t="shared" si="30"/>
        <v>0</v>
      </c>
      <c r="M96" s="117">
        <f t="shared" si="30"/>
        <v>0</v>
      </c>
      <c r="N96" s="117">
        <f t="shared" si="30"/>
        <v>0</v>
      </c>
      <c r="O96" s="117">
        <f t="shared" si="30"/>
        <v>0</v>
      </c>
      <c r="P96" s="117">
        <f t="shared" si="30"/>
        <v>0</v>
      </c>
      <c r="Q96" s="117">
        <f t="shared" si="30"/>
        <v>0</v>
      </c>
      <c r="R96" s="117">
        <f t="shared" si="30"/>
        <v>0</v>
      </c>
      <c r="S96" s="117">
        <f t="shared" si="30"/>
        <v>0</v>
      </c>
      <c r="T96" s="117">
        <f t="shared" si="30"/>
        <v>0</v>
      </c>
      <c r="U96" s="117">
        <f t="shared" si="30"/>
        <v>0</v>
      </c>
      <c r="V96" s="117">
        <f t="shared" si="30"/>
        <v>0</v>
      </c>
      <c r="W96" s="117">
        <f t="shared" si="30"/>
        <v>0</v>
      </c>
      <c r="X96" s="118">
        <f>SUM(D96:W96)</f>
        <v>0.06</v>
      </c>
      <c r="Y96" s="119">
        <f>X96/20</f>
        <v>3.0000000000000001E-3</v>
      </c>
    </row>
    <row r="97" spans="1:25" s="31" customFormat="1">
      <c r="A97" s="83"/>
      <c r="B97" s="95" t="s">
        <v>1149</v>
      </c>
      <c r="C97" s="93"/>
      <c r="D97" s="117">
        <v>0</v>
      </c>
      <c r="E97" s="117">
        <v>0</v>
      </c>
      <c r="F97" s="117">
        <v>0</v>
      </c>
      <c r="G97" s="117">
        <v>0</v>
      </c>
      <c r="H97" s="117">
        <v>0</v>
      </c>
      <c r="I97" s="117">
        <v>0</v>
      </c>
      <c r="J97" s="117">
        <v>0</v>
      </c>
      <c r="K97" s="117">
        <v>0</v>
      </c>
      <c r="L97" s="117">
        <v>0</v>
      </c>
      <c r="M97" s="117">
        <v>0</v>
      </c>
      <c r="N97" s="117">
        <v>0</v>
      </c>
      <c r="O97" s="117">
        <v>0</v>
      </c>
      <c r="P97" s="117">
        <v>0</v>
      </c>
      <c r="Q97" s="117">
        <v>0</v>
      </c>
      <c r="R97" s="117">
        <v>0</v>
      </c>
      <c r="S97" s="117">
        <v>0</v>
      </c>
      <c r="T97" s="117">
        <v>0</v>
      </c>
      <c r="U97" s="117">
        <v>0</v>
      </c>
      <c r="V97" s="117">
        <v>0</v>
      </c>
      <c r="W97" s="117">
        <v>0</v>
      </c>
      <c r="X97" s="118">
        <f>SUM(D97:W97)</f>
        <v>0</v>
      </c>
      <c r="Y97" s="119">
        <f>X97/20</f>
        <v>0</v>
      </c>
    </row>
    <row r="98" spans="1:25" s="31" customFormat="1">
      <c r="A98" s="83"/>
      <c r="B98" s="101" t="s">
        <v>799</v>
      </c>
      <c r="C98" s="127"/>
      <c r="D98" s="124">
        <f t="shared" ref="D98:W98" si="31">SUM(D96:D96)</f>
        <v>0.06</v>
      </c>
      <c r="E98" s="124">
        <f t="shared" si="31"/>
        <v>0</v>
      </c>
      <c r="F98" s="124">
        <f t="shared" si="31"/>
        <v>0</v>
      </c>
      <c r="G98" s="124">
        <f t="shared" si="31"/>
        <v>0</v>
      </c>
      <c r="H98" s="124">
        <f t="shared" si="31"/>
        <v>0</v>
      </c>
      <c r="I98" s="124">
        <f t="shared" si="31"/>
        <v>0</v>
      </c>
      <c r="J98" s="124">
        <f t="shared" si="31"/>
        <v>0</v>
      </c>
      <c r="K98" s="124">
        <f t="shared" si="31"/>
        <v>0</v>
      </c>
      <c r="L98" s="124">
        <f t="shared" si="31"/>
        <v>0</v>
      </c>
      <c r="M98" s="124">
        <f t="shared" si="31"/>
        <v>0</v>
      </c>
      <c r="N98" s="124">
        <f t="shared" si="31"/>
        <v>0</v>
      </c>
      <c r="O98" s="124">
        <f t="shared" si="31"/>
        <v>0</v>
      </c>
      <c r="P98" s="124">
        <f t="shared" si="31"/>
        <v>0</v>
      </c>
      <c r="Q98" s="124">
        <f t="shared" si="31"/>
        <v>0</v>
      </c>
      <c r="R98" s="124">
        <f t="shared" si="31"/>
        <v>0</v>
      </c>
      <c r="S98" s="124">
        <f t="shared" si="31"/>
        <v>0</v>
      </c>
      <c r="T98" s="124">
        <f t="shared" si="31"/>
        <v>0</v>
      </c>
      <c r="U98" s="124">
        <f t="shared" si="31"/>
        <v>0</v>
      </c>
      <c r="V98" s="124">
        <f t="shared" si="31"/>
        <v>0</v>
      </c>
      <c r="W98" s="124">
        <f t="shared" si="31"/>
        <v>0</v>
      </c>
      <c r="X98" s="126">
        <f>SUM(D98:W98)</f>
        <v>0.06</v>
      </c>
      <c r="Y98" s="125">
        <f>X98/20</f>
        <v>3.0000000000000001E-3</v>
      </c>
    </row>
    <row r="99" spans="1:25" s="31" customFormat="1">
      <c r="A99" s="83"/>
      <c r="B99" s="95" t="s">
        <v>795</v>
      </c>
      <c r="C99" s="95"/>
      <c r="D99" s="119">
        <v>0.96618357487922713</v>
      </c>
      <c r="E99" s="119">
        <v>0.93351070036640305</v>
      </c>
      <c r="F99" s="119">
        <v>0.90194270566802237</v>
      </c>
      <c r="G99" s="119">
        <v>0.87144222769857238</v>
      </c>
      <c r="H99" s="119">
        <v>0.84197316685852419</v>
      </c>
      <c r="I99" s="119">
        <v>0.81350064430775282</v>
      </c>
      <c r="J99" s="119">
        <v>0.78599096068381913</v>
      </c>
      <c r="K99" s="119">
        <v>0.75941155621625056</v>
      </c>
      <c r="L99" s="119">
        <v>0.73373097218961414</v>
      </c>
      <c r="M99" s="119">
        <v>0.70891881370977217</v>
      </c>
      <c r="N99" s="119">
        <v>0.68494571372924851</v>
      </c>
      <c r="O99" s="119">
        <v>0.66178329828912896</v>
      </c>
      <c r="P99" s="119">
        <v>0.63940415293635666</v>
      </c>
      <c r="Q99" s="119">
        <v>0.61778179027667302</v>
      </c>
      <c r="R99" s="119">
        <v>0.59689061862480497</v>
      </c>
      <c r="S99" s="119">
        <v>0.57670591171478747</v>
      </c>
      <c r="T99" s="119">
        <v>0.55720377943457733</v>
      </c>
      <c r="U99" s="119">
        <v>0.53836113955031628</v>
      </c>
      <c r="V99" s="119">
        <v>0.52015569038677911</v>
      </c>
      <c r="W99" s="119">
        <v>0.50256588443167061</v>
      </c>
      <c r="X99" s="118"/>
      <c r="Y99" s="119"/>
    </row>
    <row r="100" spans="1:25" s="31" customFormat="1">
      <c r="A100" s="83"/>
      <c r="B100" s="101" t="s">
        <v>1150</v>
      </c>
      <c r="C100" s="95"/>
      <c r="D100" s="124">
        <f t="shared" ref="D100:W100" si="32">D98*D99</f>
        <v>5.7971014492753624E-2</v>
      </c>
      <c r="E100" s="124">
        <f t="shared" si="32"/>
        <v>0</v>
      </c>
      <c r="F100" s="124">
        <f t="shared" si="32"/>
        <v>0</v>
      </c>
      <c r="G100" s="124">
        <f t="shared" si="32"/>
        <v>0</v>
      </c>
      <c r="H100" s="124">
        <f t="shared" si="32"/>
        <v>0</v>
      </c>
      <c r="I100" s="124">
        <f t="shared" si="32"/>
        <v>0</v>
      </c>
      <c r="J100" s="124">
        <f t="shared" si="32"/>
        <v>0</v>
      </c>
      <c r="K100" s="124">
        <f t="shared" si="32"/>
        <v>0</v>
      </c>
      <c r="L100" s="124">
        <f t="shared" si="32"/>
        <v>0</v>
      </c>
      <c r="M100" s="124">
        <f t="shared" si="32"/>
        <v>0</v>
      </c>
      <c r="N100" s="124">
        <f t="shared" si="32"/>
        <v>0</v>
      </c>
      <c r="O100" s="124">
        <f t="shared" si="32"/>
        <v>0</v>
      </c>
      <c r="P100" s="124">
        <f t="shared" si="32"/>
        <v>0</v>
      </c>
      <c r="Q100" s="124">
        <f t="shared" si="32"/>
        <v>0</v>
      </c>
      <c r="R100" s="124">
        <f t="shared" si="32"/>
        <v>0</v>
      </c>
      <c r="S100" s="124">
        <f t="shared" si="32"/>
        <v>0</v>
      </c>
      <c r="T100" s="124">
        <f t="shared" si="32"/>
        <v>0</v>
      </c>
      <c r="U100" s="124">
        <f t="shared" si="32"/>
        <v>0</v>
      </c>
      <c r="V100" s="124">
        <f t="shared" si="32"/>
        <v>0</v>
      </c>
      <c r="W100" s="124">
        <f t="shared" si="32"/>
        <v>0</v>
      </c>
      <c r="X100" s="126">
        <f>SUM(D100:W100)</f>
        <v>5.7971014492753624E-2</v>
      </c>
      <c r="Y100" s="125"/>
    </row>
    <row r="101" spans="1:25" s="31" customFormat="1" ht="13.5" thickBot="1">
      <c r="A101" s="86"/>
      <c r="B101" s="97"/>
      <c r="C101" s="98"/>
      <c r="D101" s="121"/>
      <c r="E101" s="121"/>
      <c r="F101" s="121"/>
      <c r="G101" s="121"/>
      <c r="H101" s="121"/>
      <c r="I101" s="121"/>
      <c r="J101" s="121"/>
      <c r="K101" s="121"/>
      <c r="L101" s="121"/>
      <c r="M101" s="121"/>
      <c r="N101" s="121"/>
      <c r="O101" s="121"/>
      <c r="P101" s="121"/>
      <c r="Q101" s="121"/>
      <c r="R101" s="121"/>
      <c r="S101" s="121"/>
      <c r="T101" s="121"/>
      <c r="U101" s="121"/>
      <c r="V101" s="121"/>
      <c r="W101" s="121"/>
      <c r="X101" s="128"/>
      <c r="Y101" s="122"/>
    </row>
    <row r="102" spans="1:25" s="31" customFormat="1" ht="20.25" customHeight="1">
      <c r="A102" s="36" t="s">
        <v>1139</v>
      </c>
      <c r="B102" s="89"/>
      <c r="D102" s="95"/>
      <c r="E102" s="95"/>
      <c r="F102" s="95"/>
      <c r="G102" s="95"/>
      <c r="H102" s="95"/>
      <c r="I102" s="95"/>
      <c r="J102" s="95"/>
      <c r="K102" s="95"/>
      <c r="L102" s="95"/>
      <c r="M102" s="95"/>
      <c r="N102" s="95"/>
      <c r="O102" s="95"/>
      <c r="P102" s="95"/>
      <c r="Q102" s="95"/>
      <c r="R102" s="95"/>
      <c r="S102" s="95"/>
      <c r="T102" s="95"/>
      <c r="U102" s="95"/>
      <c r="V102" s="95"/>
      <c r="W102" s="95"/>
      <c r="X102" s="123"/>
      <c r="Y102" s="95"/>
    </row>
    <row r="103" spans="1:25" s="31" customFormat="1">
      <c r="B103" s="91" t="s">
        <v>1148</v>
      </c>
      <c r="D103" s="115"/>
      <c r="E103" s="115"/>
      <c r="F103" s="115"/>
      <c r="G103" s="115"/>
      <c r="H103" s="115"/>
      <c r="I103" s="115"/>
      <c r="J103" s="115"/>
      <c r="K103" s="115"/>
      <c r="L103" s="115"/>
      <c r="M103" s="115"/>
      <c r="N103" s="115"/>
      <c r="O103" s="115"/>
      <c r="P103" s="115"/>
      <c r="Q103" s="115"/>
      <c r="R103" s="115"/>
      <c r="S103" s="115"/>
      <c r="T103" s="115"/>
      <c r="U103" s="115"/>
      <c r="V103" s="115"/>
      <c r="W103" s="115"/>
      <c r="X103" s="116"/>
      <c r="Y103" s="95"/>
    </row>
    <row r="104" spans="1:25" s="31" customFormat="1">
      <c r="B104" s="92" t="s">
        <v>956</v>
      </c>
      <c r="D104" s="115"/>
      <c r="E104" s="115"/>
      <c r="F104" s="115"/>
      <c r="G104" s="115"/>
      <c r="H104" s="115"/>
      <c r="I104" s="115"/>
      <c r="J104" s="115"/>
      <c r="K104" s="115"/>
      <c r="L104" s="115"/>
      <c r="M104" s="115"/>
      <c r="N104" s="115"/>
      <c r="O104" s="115"/>
      <c r="P104" s="115"/>
      <c r="Q104" s="115"/>
      <c r="R104" s="115"/>
      <c r="S104" s="115"/>
      <c r="T104" s="115"/>
      <c r="U104" s="115"/>
      <c r="V104" s="115"/>
      <c r="W104" s="115"/>
      <c r="X104" s="116"/>
      <c r="Y104" s="95"/>
    </row>
    <row r="105" spans="1:25" s="31" customFormat="1" ht="38.25">
      <c r="B105" s="93" t="s">
        <v>1142</v>
      </c>
      <c r="D105" s="117">
        <f>('3. Future Applications'!K472)*0.5*'1. IA Scenario'!$E$29</f>
        <v>4.0000000000000001E-3</v>
      </c>
      <c r="E105" s="117">
        <f>('3. Future Applications'!L472)*0.5*'1. IA Scenario'!$E$29</f>
        <v>0</v>
      </c>
      <c r="F105" s="117">
        <f>('3. Future Applications'!M472)*0.5*'1. IA Scenario'!$E$29</f>
        <v>0</v>
      </c>
      <c r="G105" s="117">
        <f>('3. Future Applications'!N472)*0.5*'1. IA Scenario'!$E$29</f>
        <v>0</v>
      </c>
      <c r="H105" s="117">
        <f>('3. Future Applications'!O472)*0.5*'1. IA Scenario'!$E$29</f>
        <v>0</v>
      </c>
      <c r="I105" s="117">
        <f>('3. Future Applications'!P472)*0.5*'1. IA Scenario'!$E$29</f>
        <v>0</v>
      </c>
      <c r="J105" s="117">
        <f>('3. Future Applications'!Q472)*0.5*'1. IA Scenario'!$E$29</f>
        <v>0</v>
      </c>
      <c r="K105" s="117">
        <f>('3. Future Applications'!R472)*0.5*'1. IA Scenario'!$E$29</f>
        <v>0</v>
      </c>
      <c r="L105" s="117">
        <f>('3. Future Applications'!S472)*0.5*'1. IA Scenario'!$E$29</f>
        <v>0</v>
      </c>
      <c r="M105" s="117">
        <f>('3. Future Applications'!T472)*0.5*'1. IA Scenario'!$E$29</f>
        <v>0</v>
      </c>
      <c r="N105" s="117">
        <f>('3. Future Applications'!U472)*0.5*'1. IA Scenario'!$E$29</f>
        <v>0</v>
      </c>
      <c r="O105" s="117">
        <f>('3. Future Applications'!V472)*0.5*'1. IA Scenario'!$E$29</f>
        <v>0</v>
      </c>
      <c r="P105" s="117">
        <f>('3. Future Applications'!W472)*0.5*'1. IA Scenario'!$E$29</f>
        <v>0</v>
      </c>
      <c r="Q105" s="117">
        <f>('3. Future Applications'!X472)*0.5*'1. IA Scenario'!$E$29</f>
        <v>0</v>
      </c>
      <c r="R105" s="117">
        <f>('3. Future Applications'!Y472)*0.5*'1. IA Scenario'!$E$29</f>
        <v>0</v>
      </c>
      <c r="S105" s="117">
        <f>('3. Future Applications'!Z472)*0.5*'1. IA Scenario'!$E$29</f>
        <v>0</v>
      </c>
      <c r="T105" s="117">
        <f>('3. Future Applications'!AA472)*0.5*'1. IA Scenario'!$E$29</f>
        <v>0</v>
      </c>
      <c r="U105" s="117">
        <f>('3. Future Applications'!AB472)*0.5*'1. IA Scenario'!$E$29</f>
        <v>0</v>
      </c>
      <c r="V105" s="117">
        <f>('3. Future Applications'!AC472)*0.5*'1. IA Scenario'!$E$29</f>
        <v>0</v>
      </c>
      <c r="W105" s="117">
        <f>('3. Future Applications'!AD472)*0.5*'1. IA Scenario'!$E$29</f>
        <v>0</v>
      </c>
      <c r="X105" s="118">
        <f>SUM(D105:W105)</f>
        <v>4.0000000000000001E-3</v>
      </c>
      <c r="Y105" s="117">
        <f>X105/20</f>
        <v>2.0000000000000001E-4</v>
      </c>
    </row>
    <row r="106" spans="1:25" s="31" customFormat="1" ht="38.25">
      <c r="B106" s="93" t="s">
        <v>1143</v>
      </c>
      <c r="D106" s="117">
        <f>('3. Future Applications'!K472)*0.5*'1. IA Scenario'!$E$30</f>
        <v>1.6E-2</v>
      </c>
      <c r="E106" s="117">
        <f>('3. Future Applications'!L472)*0.5*'1. IA Scenario'!$E$30</f>
        <v>0</v>
      </c>
      <c r="F106" s="117">
        <f>('3. Future Applications'!M472)*0.5*'1. IA Scenario'!$E$30</f>
        <v>0</v>
      </c>
      <c r="G106" s="117">
        <f>('3. Future Applications'!N472)*0.5*'1. IA Scenario'!$E$30</f>
        <v>0</v>
      </c>
      <c r="H106" s="117">
        <f>('3. Future Applications'!O472)*0.5*'1. IA Scenario'!$E$30</f>
        <v>0</v>
      </c>
      <c r="I106" s="117">
        <f>('3. Future Applications'!P472)*0.5*'1. IA Scenario'!$E$30</f>
        <v>0</v>
      </c>
      <c r="J106" s="117">
        <f>('3. Future Applications'!Q472)*0.5*'1. IA Scenario'!$E$30</f>
        <v>0</v>
      </c>
      <c r="K106" s="117">
        <f>('3. Future Applications'!R472)*0.5*'1. IA Scenario'!$E$30</f>
        <v>0</v>
      </c>
      <c r="L106" s="117">
        <f>('3. Future Applications'!S472)*0.5*'1. IA Scenario'!$E$30</f>
        <v>0</v>
      </c>
      <c r="M106" s="117">
        <f>('3. Future Applications'!T472)*0.5*'1. IA Scenario'!$E$30</f>
        <v>0</v>
      </c>
      <c r="N106" s="117">
        <f>('3. Future Applications'!U472)*0.5*'1. IA Scenario'!$E$30</f>
        <v>0</v>
      </c>
      <c r="O106" s="117">
        <f>('3. Future Applications'!V472)*0.5*'1. IA Scenario'!$E$30</f>
        <v>0</v>
      </c>
      <c r="P106" s="117">
        <f>('3. Future Applications'!W472)*0.5*'1. IA Scenario'!$E$30</f>
        <v>0</v>
      </c>
      <c r="Q106" s="117">
        <f>('3. Future Applications'!X472)*0.5*'1. IA Scenario'!$E$30</f>
        <v>0</v>
      </c>
      <c r="R106" s="117">
        <f>('3. Future Applications'!Y472)*0.5*'1. IA Scenario'!$E$30</f>
        <v>0</v>
      </c>
      <c r="S106" s="117">
        <f>('3. Future Applications'!Z472)*0.5*'1. IA Scenario'!$E$30</f>
        <v>0</v>
      </c>
      <c r="T106" s="117">
        <f>('3. Future Applications'!AA472)*0.5*'1. IA Scenario'!$E$30</f>
        <v>0</v>
      </c>
      <c r="U106" s="117">
        <f>('3. Future Applications'!AB472)*0.5*'1. IA Scenario'!$E$30</f>
        <v>0</v>
      </c>
      <c r="V106" s="117">
        <f>('3. Future Applications'!AC472)*0.5*'1. IA Scenario'!$E$30</f>
        <v>0</v>
      </c>
      <c r="W106" s="117">
        <f>('3. Future Applications'!AD472)*0.5*'1. IA Scenario'!$E$30</f>
        <v>0</v>
      </c>
      <c r="X106" s="118">
        <f t="shared" ref="X106:X107" si="33">SUM(D106:W106)</f>
        <v>1.6E-2</v>
      </c>
      <c r="Y106" s="117">
        <f t="shared" ref="Y106:Y107" si="34">X106/20</f>
        <v>8.0000000000000004E-4</v>
      </c>
    </row>
    <row r="107" spans="1:25" s="31" customFormat="1" ht="38.25">
      <c r="B107" s="93" t="s">
        <v>1144</v>
      </c>
      <c r="D107" s="117">
        <f>'3. Future Applications'!K486*'1. IA Scenario'!$E$31</f>
        <v>1.3</v>
      </c>
      <c r="E107" s="117">
        <f>'3. Future Applications'!L486*'1. IA Scenario'!$E$31</f>
        <v>0</v>
      </c>
      <c r="F107" s="117">
        <f>'3. Future Applications'!M486*'1. IA Scenario'!$E$31</f>
        <v>0</v>
      </c>
      <c r="G107" s="117">
        <f>'3. Future Applications'!N486*'1. IA Scenario'!$E$31</f>
        <v>0</v>
      </c>
      <c r="H107" s="117">
        <f>'3. Future Applications'!O486*'1. IA Scenario'!$E$31</f>
        <v>0</v>
      </c>
      <c r="I107" s="117">
        <f>'3. Future Applications'!P486*'1. IA Scenario'!$E$31</f>
        <v>0</v>
      </c>
      <c r="J107" s="117">
        <f>'3. Future Applications'!Q486*'1. IA Scenario'!$E$31</f>
        <v>0</v>
      </c>
      <c r="K107" s="117">
        <f>'3. Future Applications'!R486*'1. IA Scenario'!$E$31</f>
        <v>0</v>
      </c>
      <c r="L107" s="117">
        <f>'3. Future Applications'!S486*'1. IA Scenario'!$E$31</f>
        <v>0</v>
      </c>
      <c r="M107" s="117">
        <f>'3. Future Applications'!T486*'1. IA Scenario'!$E$31</f>
        <v>0</v>
      </c>
      <c r="N107" s="117">
        <f>'3. Future Applications'!U486*'1. IA Scenario'!$E$31</f>
        <v>0</v>
      </c>
      <c r="O107" s="117">
        <f>'3. Future Applications'!V486*'1. IA Scenario'!$E$31</f>
        <v>0</v>
      </c>
      <c r="P107" s="117">
        <f>'3. Future Applications'!W486*'1. IA Scenario'!$E$31</f>
        <v>0</v>
      </c>
      <c r="Q107" s="117">
        <f>'3. Future Applications'!X486*'1. IA Scenario'!$E$31</f>
        <v>0</v>
      </c>
      <c r="R107" s="117">
        <f>'3. Future Applications'!Y486*'1. IA Scenario'!$E$31</f>
        <v>0</v>
      </c>
      <c r="S107" s="117">
        <f>'3. Future Applications'!Z486*'1. IA Scenario'!$E$31</f>
        <v>0</v>
      </c>
      <c r="T107" s="117">
        <f>'3. Future Applications'!AA486*'1. IA Scenario'!$E$31</f>
        <v>0</v>
      </c>
      <c r="U107" s="117">
        <f>'3. Future Applications'!AB486*'1. IA Scenario'!$E$31</f>
        <v>0</v>
      </c>
      <c r="V107" s="117">
        <f>'3. Future Applications'!AC486*'1. IA Scenario'!$E$31</f>
        <v>0</v>
      </c>
      <c r="W107" s="117">
        <f>'3. Future Applications'!AD486*'1. IA Scenario'!$E$31</f>
        <v>0</v>
      </c>
      <c r="X107" s="118">
        <f t="shared" si="33"/>
        <v>1.3</v>
      </c>
      <c r="Y107" s="117">
        <f t="shared" si="34"/>
        <v>6.5000000000000002E-2</v>
      </c>
    </row>
    <row r="108" spans="1:25" s="31" customFormat="1">
      <c r="B108" s="91"/>
      <c r="D108" s="115"/>
      <c r="E108" s="115"/>
      <c r="F108" s="115"/>
      <c r="G108" s="115"/>
      <c r="H108" s="115"/>
      <c r="I108" s="115"/>
      <c r="J108" s="115"/>
      <c r="K108" s="115"/>
      <c r="L108" s="115"/>
      <c r="M108" s="115"/>
      <c r="N108" s="115"/>
      <c r="O108" s="115"/>
      <c r="P108" s="115"/>
      <c r="Q108" s="115"/>
      <c r="R108" s="115"/>
      <c r="S108" s="115"/>
      <c r="T108" s="115"/>
      <c r="U108" s="115"/>
      <c r="V108" s="115"/>
      <c r="W108" s="115"/>
      <c r="X108" s="116"/>
      <c r="Y108" s="95"/>
    </row>
    <row r="109" spans="1:25" s="31" customFormat="1">
      <c r="B109" s="92" t="s">
        <v>957</v>
      </c>
      <c r="D109" s="115"/>
      <c r="E109" s="115"/>
      <c r="F109" s="115"/>
      <c r="G109" s="115"/>
      <c r="H109" s="115"/>
      <c r="I109" s="115"/>
      <c r="J109" s="115"/>
      <c r="K109" s="115"/>
      <c r="L109" s="115"/>
      <c r="M109" s="115"/>
      <c r="N109" s="115"/>
      <c r="O109" s="115"/>
      <c r="P109" s="115"/>
      <c r="Q109" s="115"/>
      <c r="R109" s="115"/>
      <c r="S109" s="115"/>
      <c r="T109" s="115"/>
      <c r="U109" s="115"/>
      <c r="V109" s="115"/>
      <c r="W109" s="115"/>
      <c r="X109" s="116"/>
      <c r="Y109" s="95"/>
    </row>
    <row r="110" spans="1:25" s="31" customFormat="1" ht="38.25">
      <c r="A110" s="36"/>
      <c r="B110" s="93" t="s">
        <v>1142</v>
      </c>
      <c r="C110" s="93"/>
      <c r="D110" s="117">
        <f>('3. Future Applications'!K466)*0.5*'1. IA Scenario'!$E$29</f>
        <v>0</v>
      </c>
      <c r="E110" s="117">
        <f>('3. Future Applications'!L466)*0.5*'1. IA Scenario'!$E$29</f>
        <v>0</v>
      </c>
      <c r="F110" s="117">
        <f>('3. Future Applications'!M466)*0.5*'1. IA Scenario'!$E$29</f>
        <v>0</v>
      </c>
      <c r="G110" s="117">
        <f>('3. Future Applications'!N466)*0.5*'1. IA Scenario'!$E$29</f>
        <v>0</v>
      </c>
      <c r="H110" s="117">
        <f>('3. Future Applications'!O466)*0.5*'1. IA Scenario'!$E$29</f>
        <v>0</v>
      </c>
      <c r="I110" s="117">
        <f>('3. Future Applications'!P466)*0.5*'1. IA Scenario'!$E$29</f>
        <v>0</v>
      </c>
      <c r="J110" s="117">
        <f>('3. Future Applications'!Q466)*0.5*'1. IA Scenario'!$E$29</f>
        <v>0</v>
      </c>
      <c r="K110" s="117">
        <f>('3. Future Applications'!R466)*0.5*'1. IA Scenario'!$E$29</f>
        <v>0</v>
      </c>
      <c r="L110" s="117">
        <f>('3. Future Applications'!S466)*0.5*'1. IA Scenario'!$E$29</f>
        <v>0</v>
      </c>
      <c r="M110" s="117">
        <f>('3. Future Applications'!T466)*0.5*'1. IA Scenario'!$E$29</f>
        <v>0.216</v>
      </c>
      <c r="N110" s="117">
        <f>('3. Future Applications'!U466)*0.5*'1. IA Scenario'!$E$29</f>
        <v>0</v>
      </c>
      <c r="O110" s="117">
        <f>('3. Future Applications'!V466)*0.5*'1. IA Scenario'!$E$29</f>
        <v>0</v>
      </c>
      <c r="P110" s="117">
        <f>('3. Future Applications'!W466)*0.5*'1. IA Scenario'!$E$29</f>
        <v>0</v>
      </c>
      <c r="Q110" s="117">
        <f>('3. Future Applications'!X466)*0.5*'1. IA Scenario'!$E$29</f>
        <v>0</v>
      </c>
      <c r="R110" s="117">
        <f>('3. Future Applications'!Y466)*0.5*'1. IA Scenario'!$E$29</f>
        <v>0</v>
      </c>
      <c r="S110" s="117">
        <f>('3. Future Applications'!Z466)*0.5*'1. IA Scenario'!$E$29</f>
        <v>0</v>
      </c>
      <c r="T110" s="117">
        <f>('3. Future Applications'!AA466)*0.5*'1. IA Scenario'!$E$29</f>
        <v>0</v>
      </c>
      <c r="U110" s="117">
        <f>('3. Future Applications'!AB466)*0.5*'1. IA Scenario'!$E$29</f>
        <v>0</v>
      </c>
      <c r="V110" s="117">
        <f>('3. Future Applications'!AC466)*0.5*'1. IA Scenario'!$E$29</f>
        <v>0</v>
      </c>
      <c r="W110" s="117">
        <f>('3. Future Applications'!AD466)*0.5*'1. IA Scenario'!$E$29</f>
        <v>0</v>
      </c>
      <c r="X110" s="118">
        <f t="shared" ref="X110:X112" si="35">SUM(D110:W110)</f>
        <v>0.216</v>
      </c>
      <c r="Y110" s="117">
        <f t="shared" ref="Y110:Y114" si="36">X110/20</f>
        <v>1.0800000000000001E-2</v>
      </c>
    </row>
    <row r="111" spans="1:25" s="31" customFormat="1" ht="38.25">
      <c r="B111" s="93" t="s">
        <v>1143</v>
      </c>
      <c r="C111" s="93"/>
      <c r="D111" s="117">
        <f>('3. Future Applications'!K466)*0.5*'1. IA Scenario'!$E$30</f>
        <v>0</v>
      </c>
      <c r="E111" s="117">
        <f>('3. Future Applications'!L466)*0.5*'1. IA Scenario'!$E$30</f>
        <v>0</v>
      </c>
      <c r="F111" s="117">
        <f>('3. Future Applications'!M466)*0.5*'1. IA Scenario'!$E$30</f>
        <v>0</v>
      </c>
      <c r="G111" s="117">
        <f>('3. Future Applications'!N466)*0.5*'1. IA Scenario'!$E$30</f>
        <v>0</v>
      </c>
      <c r="H111" s="117">
        <f>('3. Future Applications'!O466)*0.5*'1. IA Scenario'!$E$30</f>
        <v>0</v>
      </c>
      <c r="I111" s="117">
        <f>('3. Future Applications'!P466)*0.5*'1. IA Scenario'!$E$30</f>
        <v>0</v>
      </c>
      <c r="J111" s="117">
        <f>('3. Future Applications'!Q466)*0.5*'1. IA Scenario'!$E$30</f>
        <v>0</v>
      </c>
      <c r="K111" s="117">
        <f>('3. Future Applications'!R466)*0.5*'1. IA Scenario'!$E$30</f>
        <v>0</v>
      </c>
      <c r="L111" s="117">
        <f>('3. Future Applications'!S466)*0.5*'1. IA Scenario'!$E$30</f>
        <v>0</v>
      </c>
      <c r="M111" s="117">
        <f>('3. Future Applications'!T466)*0.5*'1. IA Scenario'!$E$30</f>
        <v>0.86399999999999999</v>
      </c>
      <c r="N111" s="117">
        <f>('3. Future Applications'!U466)*0.5*'1. IA Scenario'!$E$30</f>
        <v>0</v>
      </c>
      <c r="O111" s="117">
        <f>('3. Future Applications'!V466)*0.5*'1. IA Scenario'!$E$30</f>
        <v>0</v>
      </c>
      <c r="P111" s="117">
        <f>('3. Future Applications'!W466)*0.5*'1. IA Scenario'!$E$30</f>
        <v>0</v>
      </c>
      <c r="Q111" s="117">
        <f>('3. Future Applications'!X466)*0.5*'1. IA Scenario'!$E$30</f>
        <v>0</v>
      </c>
      <c r="R111" s="117">
        <f>('3. Future Applications'!Y466)*0.5*'1. IA Scenario'!$E$30</f>
        <v>0</v>
      </c>
      <c r="S111" s="117">
        <f>('3. Future Applications'!Z466)*0.5*'1. IA Scenario'!$E$30</f>
        <v>0</v>
      </c>
      <c r="T111" s="117">
        <f>('3. Future Applications'!AA466)*0.5*'1. IA Scenario'!$E$30</f>
        <v>0</v>
      </c>
      <c r="U111" s="117">
        <f>('3. Future Applications'!AB466)*0.5*'1. IA Scenario'!$E$30</f>
        <v>0</v>
      </c>
      <c r="V111" s="117">
        <f>('3. Future Applications'!AC466)*0.5*'1. IA Scenario'!$E$30</f>
        <v>0</v>
      </c>
      <c r="W111" s="117">
        <f>('3. Future Applications'!AD466)*0.5*'1. IA Scenario'!$E$30</f>
        <v>0</v>
      </c>
      <c r="X111" s="118">
        <f t="shared" si="35"/>
        <v>0.86399999999999999</v>
      </c>
      <c r="Y111" s="117">
        <f t="shared" si="36"/>
        <v>4.3200000000000002E-2</v>
      </c>
    </row>
    <row r="112" spans="1:25" s="31" customFormat="1" ht="38.25">
      <c r="B112" s="93" t="s">
        <v>1144</v>
      </c>
      <c r="C112" s="93"/>
      <c r="D112" s="117">
        <f>'3. Future Applications'!K480*'1. IA Scenario'!$E$31</f>
        <v>0</v>
      </c>
      <c r="E112" s="117">
        <f>'3. Future Applications'!L480*'1. IA Scenario'!$E$31</f>
        <v>0</v>
      </c>
      <c r="F112" s="117">
        <f>'3. Future Applications'!M480*'1. IA Scenario'!$E$31</f>
        <v>0</v>
      </c>
      <c r="G112" s="117">
        <f>'3. Future Applications'!N480*'1. IA Scenario'!$E$31</f>
        <v>0</v>
      </c>
      <c r="H112" s="117">
        <f>'3. Future Applications'!O480*'1. IA Scenario'!$E$31</f>
        <v>0</v>
      </c>
      <c r="I112" s="117">
        <f>'3. Future Applications'!P480*'1. IA Scenario'!$E$31</f>
        <v>0</v>
      </c>
      <c r="J112" s="117">
        <f>'3. Future Applications'!Q480*'1. IA Scenario'!$E$31</f>
        <v>0</v>
      </c>
      <c r="K112" s="117">
        <f>'3. Future Applications'!R480*'1. IA Scenario'!$E$31</f>
        <v>0</v>
      </c>
      <c r="L112" s="117">
        <f>'3. Future Applications'!S480*'1. IA Scenario'!$E$31</f>
        <v>0</v>
      </c>
      <c r="M112" s="117">
        <f>'3. Future Applications'!T480*'1. IA Scenario'!$E$31</f>
        <v>2.57</v>
      </c>
      <c r="N112" s="117">
        <f>'3. Future Applications'!U480*'1. IA Scenario'!$E$31</f>
        <v>0</v>
      </c>
      <c r="O112" s="117">
        <f>'3. Future Applications'!V480*'1. IA Scenario'!$E$31</f>
        <v>0</v>
      </c>
      <c r="P112" s="117">
        <f>'3. Future Applications'!W480*'1. IA Scenario'!$E$31</f>
        <v>0</v>
      </c>
      <c r="Q112" s="117">
        <f>'3. Future Applications'!X480*'1. IA Scenario'!$E$31</f>
        <v>0</v>
      </c>
      <c r="R112" s="117">
        <f>'3. Future Applications'!Y480*'1. IA Scenario'!$E$31</f>
        <v>0</v>
      </c>
      <c r="S112" s="117">
        <f>'3. Future Applications'!Z480*'1. IA Scenario'!$E$31</f>
        <v>0</v>
      </c>
      <c r="T112" s="117">
        <f>'3. Future Applications'!AA480*'1. IA Scenario'!$E$31</f>
        <v>0</v>
      </c>
      <c r="U112" s="117">
        <f>'3. Future Applications'!AB480*'1. IA Scenario'!$E$31</f>
        <v>0</v>
      </c>
      <c r="V112" s="117">
        <f>'3. Future Applications'!AC480*'1. IA Scenario'!$E$31</f>
        <v>0</v>
      </c>
      <c r="W112" s="117">
        <f>'3. Future Applications'!AD480*'1. IA Scenario'!$E$31</f>
        <v>0</v>
      </c>
      <c r="X112" s="118">
        <f t="shared" si="35"/>
        <v>2.57</v>
      </c>
      <c r="Y112" s="117">
        <f t="shared" si="36"/>
        <v>0.1285</v>
      </c>
    </row>
    <row r="113" spans="1:25" s="31" customFormat="1">
      <c r="B113" s="93"/>
      <c r="C113" s="93"/>
      <c r="D113" s="117"/>
      <c r="E113" s="117"/>
      <c r="F113" s="117"/>
      <c r="G113" s="117"/>
      <c r="H113" s="117"/>
      <c r="I113" s="117"/>
      <c r="J113" s="117"/>
      <c r="K113" s="117"/>
      <c r="L113" s="117"/>
      <c r="M113" s="117"/>
      <c r="N113" s="117"/>
      <c r="O113" s="117"/>
      <c r="P113" s="117"/>
      <c r="Q113" s="117"/>
      <c r="R113" s="117"/>
      <c r="S113" s="117"/>
      <c r="T113" s="117"/>
      <c r="U113" s="117"/>
      <c r="V113" s="117"/>
      <c r="W113" s="117"/>
      <c r="X113" s="118"/>
      <c r="Y113" s="119"/>
    </row>
    <row r="114" spans="1:25" s="31" customFormat="1" ht="38.25">
      <c r="A114" s="83"/>
      <c r="B114" s="93" t="s">
        <v>794</v>
      </c>
      <c r="C114" s="93"/>
      <c r="D114" s="117">
        <f>'3. Future Applications'!K500*'1. IA Scenario'!$E$21</f>
        <v>0</v>
      </c>
      <c r="E114" s="117">
        <f>'3. Future Applications'!L500*'1. IA Scenario'!$E$21</f>
        <v>0</v>
      </c>
      <c r="F114" s="117">
        <f>'3. Future Applications'!M500*'1. IA Scenario'!$E$21</f>
        <v>0</v>
      </c>
      <c r="G114" s="117">
        <f>'3. Future Applications'!N500*'1. IA Scenario'!$E$21</f>
        <v>0</v>
      </c>
      <c r="H114" s="117">
        <f>'3. Future Applications'!O500*'1. IA Scenario'!$E$21</f>
        <v>4.3750000000000004E-2</v>
      </c>
      <c r="I114" s="117">
        <f>'3. Future Applications'!P500*'1. IA Scenario'!$E$21</f>
        <v>0</v>
      </c>
      <c r="J114" s="117">
        <f>'3. Future Applications'!Q500*'1. IA Scenario'!$E$21</f>
        <v>0</v>
      </c>
      <c r="K114" s="117">
        <f>'3. Future Applications'!R500*'1. IA Scenario'!$E$21</f>
        <v>0</v>
      </c>
      <c r="L114" s="117">
        <f>'3. Future Applications'!S500*'1. IA Scenario'!$E$21</f>
        <v>0</v>
      </c>
      <c r="M114" s="117">
        <f>'3. Future Applications'!T500*'1. IA Scenario'!$E$21</f>
        <v>4.3750000000000004E-2</v>
      </c>
      <c r="N114" s="117">
        <f>'3. Future Applications'!U500*'1. IA Scenario'!$E$21</f>
        <v>0</v>
      </c>
      <c r="O114" s="117">
        <f>'3. Future Applications'!V500*'1. IA Scenario'!$E$21</f>
        <v>0</v>
      </c>
      <c r="P114" s="117">
        <f>'3. Future Applications'!W500*'1. IA Scenario'!$E$21</f>
        <v>0</v>
      </c>
      <c r="Q114" s="117">
        <f>'3. Future Applications'!X500*'1. IA Scenario'!$E$21</f>
        <v>0</v>
      </c>
      <c r="R114" s="117">
        <f>'3. Future Applications'!Y500*'1. IA Scenario'!$E$21</f>
        <v>4.3750000000000004E-2</v>
      </c>
      <c r="S114" s="117">
        <f>'3. Future Applications'!Z500*'1. IA Scenario'!$E$21</f>
        <v>0</v>
      </c>
      <c r="T114" s="117">
        <f>'3. Future Applications'!AA500*'1. IA Scenario'!$E$21</f>
        <v>0</v>
      </c>
      <c r="U114" s="117">
        <f>'3. Future Applications'!AB500*'1. IA Scenario'!$E$21</f>
        <v>0</v>
      </c>
      <c r="V114" s="117">
        <f>'3. Future Applications'!AC500*'1. IA Scenario'!$E$21</f>
        <v>0</v>
      </c>
      <c r="W114" s="117">
        <f>'3. Future Applications'!AD500*'1. IA Scenario'!$E$21</f>
        <v>4.3750000000000004E-2</v>
      </c>
      <c r="X114" s="118">
        <f t="shared" ref="X114" si="37">SUM(D114:W114)</f>
        <v>0.17500000000000002</v>
      </c>
      <c r="Y114" s="117">
        <f t="shared" si="36"/>
        <v>8.7500000000000008E-3</v>
      </c>
    </row>
    <row r="115" spans="1:25" s="31" customFormat="1" ht="25.5">
      <c r="A115" s="83"/>
      <c r="B115" s="93" t="s">
        <v>781</v>
      </c>
      <c r="C115" s="93"/>
      <c r="D115" s="117">
        <f>'3. Future Applications'!K493*'1. IA Scenario'!$E$20</f>
        <v>0</v>
      </c>
      <c r="E115" s="117">
        <f>'3. Future Applications'!L493*'1. IA Scenario'!$E$20</f>
        <v>0</v>
      </c>
      <c r="F115" s="117">
        <f>'3. Future Applications'!M493*'1. IA Scenario'!$E$20</f>
        <v>0</v>
      </c>
      <c r="G115" s="117">
        <f>'3. Future Applications'!N493*'1. IA Scenario'!$E$20</f>
        <v>0.19000000000000003</v>
      </c>
      <c r="H115" s="117">
        <f>'3. Future Applications'!O493*'1. IA Scenario'!$E$20</f>
        <v>0</v>
      </c>
      <c r="I115" s="117">
        <f>'3. Future Applications'!P493*'1. IA Scenario'!$E$20</f>
        <v>0</v>
      </c>
      <c r="J115" s="117">
        <f>'3. Future Applications'!Q493*'1. IA Scenario'!$E$20</f>
        <v>0</v>
      </c>
      <c r="K115" s="117">
        <f>'3. Future Applications'!R493*'1. IA Scenario'!$E$20</f>
        <v>0.19000000000000003</v>
      </c>
      <c r="L115" s="117">
        <f>'3. Future Applications'!S493*'1. IA Scenario'!$E$20</f>
        <v>0</v>
      </c>
      <c r="M115" s="117">
        <f>'3. Future Applications'!T493*'1. IA Scenario'!$E$20</f>
        <v>0</v>
      </c>
      <c r="N115" s="117">
        <f>'3. Future Applications'!U493*'1. IA Scenario'!$E$20</f>
        <v>0</v>
      </c>
      <c r="O115" s="117">
        <f>'3. Future Applications'!V493*'1. IA Scenario'!$E$20</f>
        <v>0.19000000000000003</v>
      </c>
      <c r="P115" s="117">
        <f>'3. Future Applications'!W493*'1. IA Scenario'!$E$20</f>
        <v>0</v>
      </c>
      <c r="Q115" s="117">
        <f>'3. Future Applications'!X493*'1. IA Scenario'!$E$20</f>
        <v>0</v>
      </c>
      <c r="R115" s="117">
        <f>'3. Future Applications'!Y493*'1. IA Scenario'!$E$20</f>
        <v>0</v>
      </c>
      <c r="S115" s="117">
        <f>'3. Future Applications'!Z493*'1. IA Scenario'!$E$20</f>
        <v>0.19000000000000003</v>
      </c>
      <c r="T115" s="117">
        <f>'3. Future Applications'!AA493*'1. IA Scenario'!$E$20</f>
        <v>0</v>
      </c>
      <c r="U115" s="117">
        <f>'3. Future Applications'!AB493*'1. IA Scenario'!$E$20</f>
        <v>0</v>
      </c>
      <c r="V115" s="117">
        <f>'3. Future Applications'!AC493*'1. IA Scenario'!$E$20</f>
        <v>0</v>
      </c>
      <c r="W115" s="117">
        <f>'3. Future Applications'!AD493*'1. IA Scenario'!$E$20</f>
        <v>0</v>
      </c>
      <c r="X115" s="118">
        <f>SUM(D115:W115)</f>
        <v>0.76000000000000012</v>
      </c>
      <c r="Y115" s="117">
        <f>X115/20</f>
        <v>3.8000000000000006E-2</v>
      </c>
    </row>
    <row r="116" spans="1:25" s="31" customFormat="1">
      <c r="A116" s="83"/>
      <c r="B116" s="93"/>
      <c r="C116" s="93"/>
      <c r="D116" s="117"/>
      <c r="E116" s="117"/>
      <c r="F116" s="117"/>
      <c r="G116" s="117"/>
      <c r="H116" s="117"/>
      <c r="I116" s="117"/>
      <c r="J116" s="117"/>
      <c r="K116" s="117"/>
      <c r="L116" s="117"/>
      <c r="M116" s="117"/>
      <c r="N116" s="117"/>
      <c r="O116" s="117"/>
      <c r="P116" s="117"/>
      <c r="Q116" s="117"/>
      <c r="R116" s="117"/>
      <c r="S116" s="117"/>
      <c r="T116" s="117"/>
      <c r="U116" s="117"/>
      <c r="V116" s="117"/>
      <c r="W116" s="117"/>
      <c r="X116" s="118"/>
      <c r="Y116" s="117"/>
    </row>
    <row r="117" spans="1:25" s="31" customFormat="1">
      <c r="A117" s="83"/>
      <c r="B117" s="92" t="s">
        <v>1088</v>
      </c>
      <c r="C117" s="93"/>
      <c r="D117" s="117"/>
      <c r="E117" s="117"/>
      <c r="F117" s="117"/>
      <c r="G117" s="117"/>
      <c r="H117" s="117"/>
      <c r="I117" s="117"/>
      <c r="J117" s="117"/>
      <c r="K117" s="117"/>
      <c r="L117" s="117"/>
      <c r="M117" s="117"/>
      <c r="N117" s="117"/>
      <c r="O117" s="117"/>
      <c r="P117" s="117"/>
      <c r="Q117" s="117"/>
      <c r="R117" s="117"/>
      <c r="S117" s="117"/>
      <c r="T117" s="117"/>
      <c r="U117" s="117"/>
      <c r="V117" s="117"/>
      <c r="W117" s="117"/>
      <c r="X117" s="118"/>
      <c r="Y117" s="117"/>
    </row>
    <row r="118" spans="1:25" s="31" customFormat="1" ht="25.5">
      <c r="A118" s="83"/>
      <c r="B118" s="93" t="s">
        <v>1141</v>
      </c>
      <c r="C118" s="93"/>
      <c r="D118" s="119">
        <v>0</v>
      </c>
      <c r="E118" s="119">
        <v>0</v>
      </c>
      <c r="F118" s="119">
        <v>0</v>
      </c>
      <c r="G118" s="119">
        <v>0</v>
      </c>
      <c r="H118" s="119">
        <v>0</v>
      </c>
      <c r="I118" s="119">
        <v>0</v>
      </c>
      <c r="J118" s="119">
        <v>0</v>
      </c>
      <c r="K118" s="119">
        <v>0</v>
      </c>
      <c r="L118" s="119">
        <v>0</v>
      </c>
      <c r="M118" s="117">
        <f>'9. 27th Round'!$B$127*'1. IA Scenario'!$E$26</f>
        <v>1.23</v>
      </c>
      <c r="N118" s="119">
        <v>0</v>
      </c>
      <c r="O118" s="119">
        <v>0</v>
      </c>
      <c r="P118" s="119">
        <v>0</v>
      </c>
      <c r="Q118" s="119">
        <v>0</v>
      </c>
      <c r="R118" s="119">
        <v>0</v>
      </c>
      <c r="S118" s="119">
        <v>0</v>
      </c>
      <c r="T118" s="119">
        <v>0</v>
      </c>
      <c r="U118" s="119">
        <v>0</v>
      </c>
      <c r="V118" s="119">
        <v>0</v>
      </c>
      <c r="W118" s="119">
        <v>0</v>
      </c>
      <c r="X118" s="118">
        <f>SUM(D118:W118)</f>
        <v>1.23</v>
      </c>
      <c r="Y118" s="117">
        <f>X118/20</f>
        <v>6.1499999999999999E-2</v>
      </c>
    </row>
    <row r="119" spans="1:25" s="31" customFormat="1">
      <c r="A119" s="83"/>
      <c r="B119" s="93"/>
      <c r="C119" s="93"/>
      <c r="D119" s="117"/>
      <c r="E119" s="117"/>
      <c r="F119" s="117"/>
      <c r="G119" s="117"/>
      <c r="H119" s="117"/>
      <c r="I119" s="117"/>
      <c r="J119" s="117"/>
      <c r="K119" s="117"/>
      <c r="L119" s="117"/>
      <c r="M119" s="117"/>
      <c r="N119" s="117"/>
      <c r="O119" s="117"/>
      <c r="P119" s="117"/>
      <c r="Q119" s="117"/>
      <c r="R119" s="117"/>
      <c r="S119" s="117"/>
      <c r="T119" s="117"/>
      <c r="U119" s="117"/>
      <c r="V119" s="117"/>
      <c r="W119" s="117"/>
      <c r="X119" s="118"/>
      <c r="Y119" s="117"/>
    </row>
    <row r="120" spans="1:25" s="31" customFormat="1">
      <c r="A120" s="83"/>
      <c r="B120" s="101" t="s">
        <v>799</v>
      </c>
      <c r="C120" s="93"/>
      <c r="D120" s="119"/>
      <c r="E120" s="119"/>
      <c r="F120" s="119"/>
      <c r="G120" s="119"/>
      <c r="H120" s="119"/>
      <c r="I120" s="119"/>
      <c r="J120" s="119"/>
      <c r="K120" s="119"/>
      <c r="L120" s="119"/>
      <c r="M120" s="119"/>
      <c r="N120" s="119"/>
      <c r="O120" s="119"/>
      <c r="P120" s="119"/>
      <c r="Q120" s="119"/>
      <c r="R120" s="119"/>
      <c r="S120" s="119"/>
      <c r="T120" s="119"/>
      <c r="U120" s="119"/>
      <c r="V120" s="119"/>
      <c r="W120" s="119"/>
      <c r="X120" s="120"/>
      <c r="Y120" s="119"/>
    </row>
    <row r="121" spans="1:25" s="31" customFormat="1">
      <c r="A121" s="83"/>
      <c r="B121" s="95" t="s">
        <v>800</v>
      </c>
      <c r="C121" s="93"/>
      <c r="D121" s="117">
        <f>SUM(D114:D119,D110:D112,D105:D107)</f>
        <v>1.32</v>
      </c>
      <c r="E121" s="117">
        <f t="shared" ref="E121:W121" si="38">SUM(E114:E119,E110:E112,E105:E107)</f>
        <v>0</v>
      </c>
      <c r="F121" s="117">
        <f t="shared" si="38"/>
        <v>0</v>
      </c>
      <c r="G121" s="117">
        <f t="shared" si="38"/>
        <v>0.19000000000000003</v>
      </c>
      <c r="H121" s="117">
        <f t="shared" si="38"/>
        <v>4.3750000000000004E-2</v>
      </c>
      <c r="I121" s="117">
        <f t="shared" si="38"/>
        <v>0</v>
      </c>
      <c r="J121" s="117">
        <f t="shared" si="38"/>
        <v>0</v>
      </c>
      <c r="K121" s="117">
        <f t="shared" si="38"/>
        <v>0.19000000000000003</v>
      </c>
      <c r="L121" s="117">
        <f t="shared" si="38"/>
        <v>0</v>
      </c>
      <c r="M121" s="117">
        <f t="shared" si="38"/>
        <v>4.9237500000000001</v>
      </c>
      <c r="N121" s="117">
        <f t="shared" si="38"/>
        <v>0</v>
      </c>
      <c r="O121" s="117">
        <f t="shared" si="38"/>
        <v>0.19000000000000003</v>
      </c>
      <c r="P121" s="117">
        <f t="shared" si="38"/>
        <v>0</v>
      </c>
      <c r="Q121" s="117">
        <f t="shared" si="38"/>
        <v>0</v>
      </c>
      <c r="R121" s="117">
        <f t="shared" si="38"/>
        <v>4.3750000000000004E-2</v>
      </c>
      <c r="S121" s="117">
        <f t="shared" si="38"/>
        <v>0.19000000000000003</v>
      </c>
      <c r="T121" s="117">
        <f t="shared" si="38"/>
        <v>0</v>
      </c>
      <c r="U121" s="117">
        <f t="shared" si="38"/>
        <v>0</v>
      </c>
      <c r="V121" s="117">
        <f t="shared" si="38"/>
        <v>0</v>
      </c>
      <c r="W121" s="117">
        <f t="shared" si="38"/>
        <v>4.3750000000000004E-2</v>
      </c>
      <c r="X121" s="118">
        <f>SUM(D121:W121)</f>
        <v>7.1350000000000016</v>
      </c>
      <c r="Y121" s="119">
        <f>X121/20</f>
        <v>0.35675000000000007</v>
      </c>
    </row>
    <row r="122" spans="1:25" s="31" customFormat="1">
      <c r="A122" s="83"/>
      <c r="B122" s="95" t="s">
        <v>958</v>
      </c>
      <c r="C122" s="93"/>
      <c r="D122" s="117">
        <v>0</v>
      </c>
      <c r="E122" s="117">
        <v>0</v>
      </c>
      <c r="F122" s="117">
        <v>0</v>
      </c>
      <c r="G122" s="117">
        <v>0</v>
      </c>
      <c r="H122" s="117">
        <v>0</v>
      </c>
      <c r="I122" s="117">
        <v>0</v>
      </c>
      <c r="J122" s="117">
        <v>0</v>
      </c>
      <c r="K122" s="117">
        <v>0</v>
      </c>
      <c r="L122" s="117">
        <v>0</v>
      </c>
      <c r="M122" s="117">
        <v>0</v>
      </c>
      <c r="N122" s="117">
        <v>0</v>
      </c>
      <c r="O122" s="117">
        <v>0</v>
      </c>
      <c r="P122" s="117">
        <v>0</v>
      </c>
      <c r="Q122" s="117">
        <v>0</v>
      </c>
      <c r="R122" s="117">
        <v>0</v>
      </c>
      <c r="S122" s="117">
        <v>0</v>
      </c>
      <c r="T122" s="117">
        <v>0</v>
      </c>
      <c r="U122" s="117">
        <v>0</v>
      </c>
      <c r="V122" s="117">
        <v>0</v>
      </c>
      <c r="W122" s="117">
        <v>0</v>
      </c>
      <c r="X122" s="118">
        <f>SUM(D122:W122)</f>
        <v>0</v>
      </c>
      <c r="Y122" s="119">
        <f>X122/20</f>
        <v>0</v>
      </c>
    </row>
    <row r="123" spans="1:25" s="31" customFormat="1">
      <c r="A123" s="83"/>
      <c r="B123" s="101" t="s">
        <v>799</v>
      </c>
      <c r="C123" s="127"/>
      <c r="D123" s="124">
        <f>SUM(D121:D121)</f>
        <v>1.32</v>
      </c>
      <c r="E123" s="124">
        <f t="shared" ref="E123:W123" si="39">SUM(E121:E121)</f>
        <v>0</v>
      </c>
      <c r="F123" s="124">
        <f t="shared" si="39"/>
        <v>0</v>
      </c>
      <c r="G123" s="124">
        <f t="shared" si="39"/>
        <v>0.19000000000000003</v>
      </c>
      <c r="H123" s="124">
        <f t="shared" si="39"/>
        <v>4.3750000000000004E-2</v>
      </c>
      <c r="I123" s="124">
        <f t="shared" si="39"/>
        <v>0</v>
      </c>
      <c r="J123" s="124">
        <f t="shared" si="39"/>
        <v>0</v>
      </c>
      <c r="K123" s="124">
        <f t="shared" si="39"/>
        <v>0.19000000000000003</v>
      </c>
      <c r="L123" s="124">
        <f t="shared" si="39"/>
        <v>0</v>
      </c>
      <c r="M123" s="124">
        <f t="shared" si="39"/>
        <v>4.9237500000000001</v>
      </c>
      <c r="N123" s="124">
        <f t="shared" si="39"/>
        <v>0</v>
      </c>
      <c r="O123" s="124">
        <f t="shared" si="39"/>
        <v>0.19000000000000003</v>
      </c>
      <c r="P123" s="124">
        <f t="shared" si="39"/>
        <v>0</v>
      </c>
      <c r="Q123" s="124">
        <f t="shared" si="39"/>
        <v>0</v>
      </c>
      <c r="R123" s="124">
        <f t="shared" si="39"/>
        <v>4.3750000000000004E-2</v>
      </c>
      <c r="S123" s="124">
        <f t="shared" si="39"/>
        <v>0.19000000000000003</v>
      </c>
      <c r="T123" s="124">
        <f t="shared" si="39"/>
        <v>0</v>
      </c>
      <c r="U123" s="124">
        <f t="shared" si="39"/>
        <v>0</v>
      </c>
      <c r="V123" s="124">
        <f t="shared" si="39"/>
        <v>0</v>
      </c>
      <c r="W123" s="124">
        <f t="shared" si="39"/>
        <v>4.3750000000000004E-2</v>
      </c>
      <c r="X123" s="126">
        <f>SUM(D123:W123)</f>
        <v>7.1350000000000016</v>
      </c>
      <c r="Y123" s="125">
        <f>X123/20</f>
        <v>0.35675000000000007</v>
      </c>
    </row>
    <row r="124" spans="1:25" s="31" customFormat="1">
      <c r="A124" s="83"/>
      <c r="B124" s="95" t="s">
        <v>795</v>
      </c>
      <c r="C124" s="95"/>
      <c r="D124" s="119">
        <v>0.96618357487922713</v>
      </c>
      <c r="E124" s="119">
        <v>0.93351070036640305</v>
      </c>
      <c r="F124" s="119">
        <v>0.90194270566802237</v>
      </c>
      <c r="G124" s="119">
        <v>0.87144222769857238</v>
      </c>
      <c r="H124" s="119">
        <v>0.84197316685852419</v>
      </c>
      <c r="I124" s="119">
        <v>0.81350064430775282</v>
      </c>
      <c r="J124" s="119">
        <v>0.78599096068381913</v>
      </c>
      <c r="K124" s="119">
        <v>0.75941155621625056</v>
      </c>
      <c r="L124" s="119">
        <v>0.73373097218961414</v>
      </c>
      <c r="M124" s="119">
        <v>0.70891881370977217</v>
      </c>
      <c r="N124" s="119">
        <v>0.68494571372924851</v>
      </c>
      <c r="O124" s="119">
        <v>0.66178329828912896</v>
      </c>
      <c r="P124" s="119">
        <v>0.63940415293635666</v>
      </c>
      <c r="Q124" s="119">
        <v>0.61778179027667302</v>
      </c>
      <c r="R124" s="119">
        <v>0.59689061862480497</v>
      </c>
      <c r="S124" s="119">
        <v>0.57670591171478747</v>
      </c>
      <c r="T124" s="119">
        <v>0.55720377943457733</v>
      </c>
      <c r="U124" s="119">
        <v>0.53836113955031628</v>
      </c>
      <c r="V124" s="119">
        <v>0.52015569038677911</v>
      </c>
      <c r="W124" s="119">
        <v>0.50256588443167061</v>
      </c>
      <c r="X124" s="118"/>
      <c r="Y124" s="119"/>
    </row>
    <row r="125" spans="1:25" s="31" customFormat="1">
      <c r="A125" s="83"/>
      <c r="B125" s="95" t="s">
        <v>1151</v>
      </c>
      <c r="C125" s="95"/>
      <c r="D125" s="119">
        <f t="shared" ref="D125:W125" si="40">SUM(D105:D114)*D124</f>
        <v>1.2753623188405798</v>
      </c>
      <c r="E125" s="119">
        <f t="shared" si="40"/>
        <v>0</v>
      </c>
      <c r="F125" s="119">
        <f t="shared" si="40"/>
        <v>0</v>
      </c>
      <c r="G125" s="119">
        <f t="shared" si="40"/>
        <v>0</v>
      </c>
      <c r="H125" s="119">
        <f t="shared" si="40"/>
        <v>3.6836326050060438E-2</v>
      </c>
      <c r="I125" s="119">
        <f t="shared" si="40"/>
        <v>0</v>
      </c>
      <c r="J125" s="119">
        <f t="shared" si="40"/>
        <v>0</v>
      </c>
      <c r="K125" s="119">
        <f t="shared" si="40"/>
        <v>0</v>
      </c>
      <c r="L125" s="119">
        <f t="shared" si="40"/>
        <v>0</v>
      </c>
      <c r="M125" s="119">
        <f t="shared" si="40"/>
        <v>2.6185688681404709</v>
      </c>
      <c r="N125" s="119">
        <f t="shared" si="40"/>
        <v>0</v>
      </c>
      <c r="O125" s="119">
        <f t="shared" si="40"/>
        <v>0</v>
      </c>
      <c r="P125" s="119">
        <f t="shared" si="40"/>
        <v>0</v>
      </c>
      <c r="Q125" s="119">
        <f t="shared" si="40"/>
        <v>0</v>
      </c>
      <c r="R125" s="119">
        <f t="shared" si="40"/>
        <v>2.611396456483522E-2</v>
      </c>
      <c r="S125" s="119">
        <f t="shared" si="40"/>
        <v>0</v>
      </c>
      <c r="T125" s="119">
        <f t="shared" si="40"/>
        <v>0</v>
      </c>
      <c r="U125" s="119">
        <f t="shared" si="40"/>
        <v>0</v>
      </c>
      <c r="V125" s="119">
        <f t="shared" si="40"/>
        <v>0</v>
      </c>
      <c r="W125" s="119">
        <f t="shared" si="40"/>
        <v>2.1987257443885591E-2</v>
      </c>
      <c r="X125" s="118">
        <f>SUM(D125:W125)</f>
        <v>3.978868735039832</v>
      </c>
      <c r="Y125" s="119">
        <f>X125/20</f>
        <v>0.19894343675199161</v>
      </c>
    </row>
    <row r="126" spans="1:25" s="31" customFormat="1">
      <c r="A126" s="83"/>
      <c r="B126" s="95" t="s">
        <v>1152</v>
      </c>
      <c r="C126" s="95"/>
      <c r="D126" s="119">
        <f t="shared" ref="D126:W126" si="41">D115*D124</f>
        <v>0</v>
      </c>
      <c r="E126" s="119">
        <f t="shared" si="41"/>
        <v>0</v>
      </c>
      <c r="F126" s="119">
        <f t="shared" si="41"/>
        <v>0</v>
      </c>
      <c r="G126" s="119">
        <f t="shared" si="41"/>
        <v>0.16557402326272877</v>
      </c>
      <c r="H126" s="119">
        <f t="shared" si="41"/>
        <v>0</v>
      </c>
      <c r="I126" s="119">
        <f t="shared" si="41"/>
        <v>0</v>
      </c>
      <c r="J126" s="119">
        <f t="shared" si="41"/>
        <v>0</v>
      </c>
      <c r="K126" s="119">
        <f t="shared" si="41"/>
        <v>0.14428819568108764</v>
      </c>
      <c r="L126" s="119">
        <f t="shared" si="41"/>
        <v>0</v>
      </c>
      <c r="M126" s="119">
        <f t="shared" si="41"/>
        <v>0</v>
      </c>
      <c r="N126" s="119">
        <f t="shared" si="41"/>
        <v>0</v>
      </c>
      <c r="O126" s="119">
        <f t="shared" si="41"/>
        <v>0.12573882667493452</v>
      </c>
      <c r="P126" s="119">
        <f t="shared" si="41"/>
        <v>0</v>
      </c>
      <c r="Q126" s="119">
        <f t="shared" si="41"/>
        <v>0</v>
      </c>
      <c r="R126" s="119">
        <f t="shared" si="41"/>
        <v>0</v>
      </c>
      <c r="S126" s="119">
        <f t="shared" si="41"/>
        <v>0.10957412322580963</v>
      </c>
      <c r="T126" s="119">
        <f t="shared" si="41"/>
        <v>0</v>
      </c>
      <c r="U126" s="119">
        <f t="shared" si="41"/>
        <v>0</v>
      </c>
      <c r="V126" s="119">
        <f t="shared" si="41"/>
        <v>0</v>
      </c>
      <c r="W126" s="119">
        <f t="shared" si="41"/>
        <v>0</v>
      </c>
      <c r="X126" s="118">
        <f>SUM(D126:W126)</f>
        <v>0.54517516884456052</v>
      </c>
      <c r="Y126" s="119">
        <f>X126/20</f>
        <v>2.7258758442228026E-2</v>
      </c>
    </row>
    <row r="127" spans="1:25" s="31" customFormat="1" ht="13.5" thickBot="1">
      <c r="A127" s="86"/>
      <c r="B127" s="97" t="s">
        <v>1150</v>
      </c>
      <c r="C127" s="98"/>
      <c r="D127" s="121">
        <f>D123*D124</f>
        <v>1.2753623188405798</v>
      </c>
      <c r="E127" s="121">
        <f t="shared" ref="E127:W127" si="42">E123*E124</f>
        <v>0</v>
      </c>
      <c r="F127" s="121">
        <f t="shared" si="42"/>
        <v>0</v>
      </c>
      <c r="G127" s="121">
        <f t="shared" si="42"/>
        <v>0.16557402326272877</v>
      </c>
      <c r="H127" s="121">
        <f t="shared" si="42"/>
        <v>3.6836326050060438E-2</v>
      </c>
      <c r="I127" s="121">
        <f t="shared" si="42"/>
        <v>0</v>
      </c>
      <c r="J127" s="121">
        <f t="shared" si="42"/>
        <v>0</v>
      </c>
      <c r="K127" s="121">
        <f t="shared" si="42"/>
        <v>0.14428819568108764</v>
      </c>
      <c r="L127" s="121">
        <f t="shared" si="42"/>
        <v>0</v>
      </c>
      <c r="M127" s="121">
        <f t="shared" si="42"/>
        <v>3.4905390090034909</v>
      </c>
      <c r="N127" s="121">
        <f t="shared" si="42"/>
        <v>0</v>
      </c>
      <c r="O127" s="121">
        <f t="shared" si="42"/>
        <v>0.12573882667493452</v>
      </c>
      <c r="P127" s="121">
        <f t="shared" si="42"/>
        <v>0</v>
      </c>
      <c r="Q127" s="121">
        <f t="shared" si="42"/>
        <v>0</v>
      </c>
      <c r="R127" s="121">
        <f t="shared" si="42"/>
        <v>2.611396456483522E-2</v>
      </c>
      <c r="S127" s="121">
        <f t="shared" si="42"/>
        <v>0.10957412322580963</v>
      </c>
      <c r="T127" s="121">
        <f t="shared" si="42"/>
        <v>0</v>
      </c>
      <c r="U127" s="121">
        <f t="shared" si="42"/>
        <v>0</v>
      </c>
      <c r="V127" s="121">
        <f t="shared" si="42"/>
        <v>0</v>
      </c>
      <c r="W127" s="121">
        <f t="shared" si="42"/>
        <v>2.1987257443885591E-2</v>
      </c>
      <c r="X127" s="128">
        <f>SUM(D127:W127)</f>
        <v>5.396014044747413</v>
      </c>
      <c r="Y127" s="122"/>
    </row>
    <row r="128" spans="1:25" s="31" customFormat="1">
      <c r="A128" s="83"/>
      <c r="B128" s="101"/>
      <c r="C128" s="95"/>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3"/>
    </row>
    <row r="129" spans="1:25" s="31" customFormat="1">
      <c r="A129" s="83"/>
      <c r="B129" s="101"/>
      <c r="C129" s="95"/>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3"/>
    </row>
    <row r="130" spans="1:25" s="31" customFormat="1">
      <c r="A130" s="83"/>
      <c r="B130" s="101"/>
      <c r="C130" s="95"/>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3"/>
    </row>
    <row r="131" spans="1:25" s="31" customFormat="1">
      <c r="A131" s="83"/>
      <c r="B131" s="101"/>
      <c r="C131" s="95"/>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3"/>
    </row>
    <row r="132" spans="1:25" s="31" customFormat="1">
      <c r="A132" s="83"/>
      <c r="B132" s="101"/>
      <c r="C132" s="95"/>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3"/>
    </row>
    <row r="133" spans="1:25" s="31" customFormat="1">
      <c r="A133" s="83"/>
      <c r="B133" s="101"/>
      <c r="C133" s="95"/>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3"/>
    </row>
    <row r="134" spans="1:25" s="31" customFormat="1">
      <c r="A134" s="83"/>
      <c r="B134" s="101"/>
      <c r="C134" s="95"/>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3"/>
    </row>
    <row r="135" spans="1:25" s="31" customFormat="1">
      <c r="A135" s="83"/>
      <c r="B135" s="101"/>
      <c r="C135" s="95"/>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3"/>
    </row>
  </sheetData>
  <sheetProtection password="8725" sheet="1" objects="1" scenarios="1"/>
  <mergeCells count="5">
    <mergeCell ref="A2:Y2"/>
    <mergeCell ref="A8:A9"/>
    <mergeCell ref="A7:Y7"/>
    <mergeCell ref="X8:X9"/>
    <mergeCell ref="Y8:Y9"/>
  </mergeCells>
  <pageMargins left="0.23622047244094491" right="0.23622047244094491" top="0.74803149606299213" bottom="0.74803149606299213" header="0.31496062992125984" footer="0.31496062992125984"/>
  <pageSetup paperSize="9" scale="48" fitToHeight="8" orientation="landscape" r:id="rId1"/>
</worksheet>
</file>

<file path=xl/worksheets/sheet7.xml><?xml version="1.0" encoding="utf-8"?>
<worksheet xmlns="http://schemas.openxmlformats.org/spreadsheetml/2006/main" xmlns:r="http://schemas.openxmlformats.org/officeDocument/2006/relationships">
  <dimension ref="A1:AB64"/>
  <sheetViews>
    <sheetView zoomScale="80" zoomScaleNormal="80" workbookViewId="0">
      <selection activeCell="K28" sqref="K28"/>
    </sheetView>
  </sheetViews>
  <sheetFormatPr defaultRowHeight="12.75"/>
  <cols>
    <col min="1" max="1" width="6.42578125" style="2" customWidth="1"/>
    <col min="2" max="7" width="9.140625" style="2"/>
    <col min="8" max="8" width="15.42578125" style="2" customWidth="1"/>
    <col min="9" max="16384" width="9.140625" style="2"/>
  </cols>
  <sheetData>
    <row r="1" spans="1:28" s="23" customFormat="1" ht="18">
      <c r="A1" s="129" t="s">
        <v>959</v>
      </c>
    </row>
    <row r="2" spans="1:28">
      <c r="A2" s="4"/>
    </row>
    <row r="3" spans="1:28" ht="17.25" customHeight="1">
      <c r="A3" s="218" t="s">
        <v>960</v>
      </c>
      <c r="B3" s="218"/>
      <c r="C3" s="218"/>
      <c r="D3" s="218"/>
      <c r="E3" s="218"/>
      <c r="F3" s="218"/>
      <c r="G3" s="218"/>
      <c r="H3" s="218"/>
      <c r="I3" s="219"/>
      <c r="J3" s="219"/>
      <c r="K3" s="219"/>
      <c r="L3" s="219"/>
      <c r="M3" s="219"/>
      <c r="N3" s="219"/>
      <c r="O3" s="219"/>
      <c r="P3" s="219"/>
      <c r="Q3" s="219"/>
      <c r="R3" s="219"/>
      <c r="S3" s="219"/>
      <c r="T3" s="219"/>
      <c r="U3" s="219"/>
      <c r="V3" s="219"/>
      <c r="W3" s="219"/>
      <c r="X3" s="219"/>
      <c r="Y3" s="219"/>
      <c r="Z3" s="219"/>
      <c r="AA3" s="219"/>
      <c r="AB3" s="219"/>
    </row>
    <row r="4" spans="1:28">
      <c r="A4" s="220"/>
      <c r="B4" s="221"/>
      <c r="C4" s="221"/>
      <c r="D4" s="221"/>
      <c r="E4" s="221"/>
      <c r="F4" s="221"/>
      <c r="G4" s="221"/>
      <c r="H4" s="221"/>
      <c r="I4" s="132">
        <v>2013</v>
      </c>
      <c r="J4" s="133">
        <v>2014</v>
      </c>
      <c r="K4" s="133">
        <v>2015</v>
      </c>
      <c r="L4" s="133">
        <v>2016</v>
      </c>
      <c r="M4" s="133">
        <v>2017</v>
      </c>
      <c r="N4" s="133">
        <v>2018</v>
      </c>
      <c r="O4" s="133">
        <v>2019</v>
      </c>
      <c r="P4" s="133">
        <v>2020</v>
      </c>
      <c r="Q4" s="133">
        <v>2021</v>
      </c>
      <c r="R4" s="133">
        <v>2022</v>
      </c>
      <c r="S4" s="133">
        <v>2023</v>
      </c>
      <c r="T4" s="133">
        <v>2024</v>
      </c>
      <c r="U4" s="133">
        <v>2025</v>
      </c>
      <c r="V4" s="133">
        <v>2026</v>
      </c>
      <c r="W4" s="133">
        <v>2027</v>
      </c>
      <c r="X4" s="133">
        <v>2028</v>
      </c>
      <c r="Y4" s="133">
        <v>2029</v>
      </c>
      <c r="Z4" s="133">
        <v>2030</v>
      </c>
      <c r="AA4" s="133">
        <v>2031</v>
      </c>
      <c r="AB4" s="134">
        <v>2032</v>
      </c>
    </row>
    <row r="5" spans="1:28">
      <c r="H5" s="59" t="s">
        <v>1155</v>
      </c>
    </row>
    <row r="6" spans="1:28">
      <c r="H6" s="61" t="s">
        <v>962</v>
      </c>
    </row>
    <row r="7" spans="1:28">
      <c r="H7" s="60" t="s">
        <v>1135</v>
      </c>
      <c r="I7" s="62">
        <f>'3. Future Applications'!K462</f>
        <v>0</v>
      </c>
      <c r="J7" s="62">
        <f>'3. Future Applications'!L462</f>
        <v>0</v>
      </c>
      <c r="K7" s="62">
        <f>'3. Future Applications'!M462</f>
        <v>0</v>
      </c>
      <c r="L7" s="62">
        <f>'3. Future Applications'!N462</f>
        <v>0</v>
      </c>
      <c r="M7" s="62">
        <f>'3. Future Applications'!O462</f>
        <v>0</v>
      </c>
      <c r="N7" s="62">
        <f>'3. Future Applications'!P462</f>
        <v>0</v>
      </c>
      <c r="O7" s="62">
        <f>'3. Future Applications'!Q462</f>
        <v>0</v>
      </c>
      <c r="P7" s="62">
        <f>'3. Future Applications'!R462</f>
        <v>0</v>
      </c>
      <c r="Q7" s="62">
        <f>'3. Future Applications'!S462</f>
        <v>0</v>
      </c>
      <c r="R7" s="62">
        <f>'3. Future Applications'!T462*1.25</f>
        <v>8.75</v>
      </c>
      <c r="S7" s="62">
        <f>'3. Future Applications'!U462</f>
        <v>0</v>
      </c>
      <c r="T7" s="62">
        <f>'3. Future Applications'!V462</f>
        <v>0</v>
      </c>
      <c r="U7" s="62">
        <f>'3. Future Applications'!W462</f>
        <v>0</v>
      </c>
      <c r="V7" s="62">
        <f>'3. Future Applications'!X462</f>
        <v>0</v>
      </c>
      <c r="W7" s="62">
        <f>'3. Future Applications'!Y462</f>
        <v>0</v>
      </c>
      <c r="X7" s="62">
        <f>'3. Future Applications'!Z462</f>
        <v>0</v>
      </c>
      <c r="Y7" s="62">
        <f>'3. Future Applications'!AA462</f>
        <v>0</v>
      </c>
      <c r="Z7" s="62">
        <f>'3. Future Applications'!AB462</f>
        <v>0</v>
      </c>
      <c r="AA7" s="62">
        <f>'3. Future Applications'!AC462</f>
        <v>0</v>
      </c>
      <c r="AB7" s="62">
        <f>'3. Future Applications'!AD462</f>
        <v>0</v>
      </c>
    </row>
    <row r="8" spans="1:28">
      <c r="H8" s="60" t="s">
        <v>1136</v>
      </c>
      <c r="I8" s="62">
        <f>'3. Future Applications'!K463</f>
        <v>0</v>
      </c>
      <c r="J8" s="62">
        <f>'3. Future Applications'!L463</f>
        <v>0</v>
      </c>
      <c r="K8" s="62">
        <f>'3. Future Applications'!M463</f>
        <v>0</v>
      </c>
      <c r="L8" s="62">
        <f>'3. Future Applications'!N463</f>
        <v>0</v>
      </c>
      <c r="M8" s="62">
        <f>'3. Future Applications'!O463</f>
        <v>0</v>
      </c>
      <c r="N8" s="62">
        <f>'3. Future Applications'!P463</f>
        <v>0</v>
      </c>
      <c r="O8" s="62">
        <f>'3. Future Applications'!Q463</f>
        <v>0</v>
      </c>
      <c r="P8" s="62">
        <f>'3. Future Applications'!R463</f>
        <v>0</v>
      </c>
      <c r="Q8" s="62">
        <f>'3. Future Applications'!S463</f>
        <v>0</v>
      </c>
      <c r="R8" s="62">
        <f>'3. Future Applications'!T463*1.25</f>
        <v>57.5</v>
      </c>
      <c r="S8" s="62">
        <f>'3. Future Applications'!U463</f>
        <v>0</v>
      </c>
      <c r="T8" s="62">
        <f>'3. Future Applications'!V463</f>
        <v>0</v>
      </c>
      <c r="U8" s="62">
        <f>'3. Future Applications'!W463</f>
        <v>0</v>
      </c>
      <c r="V8" s="62">
        <f>'3. Future Applications'!X463</f>
        <v>0</v>
      </c>
      <c r="W8" s="62">
        <f>'3. Future Applications'!Y463</f>
        <v>0</v>
      </c>
      <c r="X8" s="62">
        <f>'3. Future Applications'!Z463</f>
        <v>0</v>
      </c>
      <c r="Y8" s="62">
        <f>'3. Future Applications'!AA463</f>
        <v>0</v>
      </c>
      <c r="Z8" s="62">
        <f>'3. Future Applications'!AB463</f>
        <v>0</v>
      </c>
      <c r="AA8" s="62">
        <f>'3. Future Applications'!AC463</f>
        <v>0</v>
      </c>
      <c r="AB8" s="62">
        <f>'3. Future Applications'!AD463</f>
        <v>0</v>
      </c>
    </row>
    <row r="9" spans="1:28">
      <c r="H9" s="60" t="s">
        <v>1137</v>
      </c>
      <c r="I9" s="62">
        <f>'3. Future Applications'!K464</f>
        <v>0</v>
      </c>
      <c r="J9" s="62">
        <f>'3. Future Applications'!L464</f>
        <v>0</v>
      </c>
      <c r="K9" s="62">
        <f>'3. Future Applications'!M464</f>
        <v>0</v>
      </c>
      <c r="L9" s="62">
        <f>'3. Future Applications'!N464</f>
        <v>0</v>
      </c>
      <c r="M9" s="62">
        <f>'3. Future Applications'!O464</f>
        <v>0</v>
      </c>
      <c r="N9" s="62">
        <f>'3. Future Applications'!P464</f>
        <v>0</v>
      </c>
      <c r="O9" s="62">
        <f>'3. Future Applications'!Q464</f>
        <v>0</v>
      </c>
      <c r="P9" s="62">
        <f>'3. Future Applications'!R464</f>
        <v>0</v>
      </c>
      <c r="Q9" s="62">
        <f>'3. Future Applications'!S464</f>
        <v>0</v>
      </c>
      <c r="R9" s="62">
        <f>'3. Future Applications'!T464</f>
        <v>0</v>
      </c>
      <c r="S9" s="62">
        <f>'3. Future Applications'!U464</f>
        <v>0</v>
      </c>
      <c r="T9" s="62">
        <f>'3. Future Applications'!V464</f>
        <v>0</v>
      </c>
      <c r="U9" s="62">
        <f>'3. Future Applications'!W464</f>
        <v>0</v>
      </c>
      <c r="V9" s="62">
        <f>'3. Future Applications'!X464</f>
        <v>0</v>
      </c>
      <c r="W9" s="62">
        <f>'3. Future Applications'!Y464</f>
        <v>0</v>
      </c>
      <c r="X9" s="62">
        <f>'3. Future Applications'!Z464</f>
        <v>0</v>
      </c>
      <c r="Y9" s="62">
        <f>'3. Future Applications'!AA464</f>
        <v>0</v>
      </c>
      <c r="Z9" s="62">
        <f>'3. Future Applications'!AB464</f>
        <v>0</v>
      </c>
      <c r="AA9" s="62">
        <f>'3. Future Applications'!AC464</f>
        <v>0</v>
      </c>
      <c r="AB9" s="62">
        <f>'3. Future Applications'!AD464</f>
        <v>0</v>
      </c>
    </row>
    <row r="10" spans="1:28">
      <c r="H10" s="60" t="s">
        <v>1138</v>
      </c>
      <c r="I10" s="62">
        <f>'3. Future Applications'!K465</f>
        <v>0</v>
      </c>
      <c r="J10" s="62">
        <f>'3. Future Applications'!L465</f>
        <v>0</v>
      </c>
      <c r="K10" s="62">
        <f>'3. Future Applications'!M465</f>
        <v>0</v>
      </c>
      <c r="L10" s="62">
        <f>'3. Future Applications'!N465</f>
        <v>0</v>
      </c>
      <c r="M10" s="62">
        <f>'3. Future Applications'!O465</f>
        <v>0</v>
      </c>
      <c r="N10" s="62">
        <f>'3. Future Applications'!P465</f>
        <v>0</v>
      </c>
      <c r="O10" s="62">
        <f>'3. Future Applications'!Q465</f>
        <v>0</v>
      </c>
      <c r="P10" s="62">
        <f>'3. Future Applications'!R465</f>
        <v>0</v>
      </c>
      <c r="Q10" s="62">
        <f>'3. Future Applications'!S465</f>
        <v>0</v>
      </c>
      <c r="R10" s="62">
        <f>'3. Future Applications'!T465*1.25</f>
        <v>1.25</v>
      </c>
      <c r="S10" s="62">
        <f>'3. Future Applications'!U465</f>
        <v>0</v>
      </c>
      <c r="T10" s="62">
        <f>'3. Future Applications'!V465</f>
        <v>0</v>
      </c>
      <c r="U10" s="62">
        <f>'3. Future Applications'!W465</f>
        <v>0</v>
      </c>
      <c r="V10" s="62">
        <f>'3. Future Applications'!X465</f>
        <v>0</v>
      </c>
      <c r="W10" s="62">
        <f>'3. Future Applications'!Y465</f>
        <v>0</v>
      </c>
      <c r="X10" s="62">
        <f>'3. Future Applications'!Z465</f>
        <v>0</v>
      </c>
      <c r="Y10" s="62">
        <f>'3. Future Applications'!AA465</f>
        <v>0</v>
      </c>
      <c r="Z10" s="62">
        <f>'3. Future Applications'!AB465</f>
        <v>0</v>
      </c>
      <c r="AA10" s="62">
        <f>'3. Future Applications'!AC465</f>
        <v>0</v>
      </c>
      <c r="AB10" s="62">
        <f>'3. Future Applications'!AD465</f>
        <v>0</v>
      </c>
    </row>
    <row r="11" spans="1:28">
      <c r="H11" s="60" t="s">
        <v>1139</v>
      </c>
      <c r="I11" s="62">
        <f>'3. Future Applications'!K466</f>
        <v>0</v>
      </c>
      <c r="J11" s="62">
        <f>'3. Future Applications'!L466</f>
        <v>0</v>
      </c>
      <c r="K11" s="62">
        <f>'3. Future Applications'!M466</f>
        <v>0</v>
      </c>
      <c r="L11" s="62">
        <f>'3. Future Applications'!N466</f>
        <v>0</v>
      </c>
      <c r="M11" s="62">
        <f>'3. Future Applications'!O466</f>
        <v>0</v>
      </c>
      <c r="N11" s="62">
        <f>'3. Future Applications'!P466</f>
        <v>0</v>
      </c>
      <c r="O11" s="62">
        <f>'3. Future Applications'!Q466</f>
        <v>0</v>
      </c>
      <c r="P11" s="62">
        <f>'3. Future Applications'!R466</f>
        <v>0</v>
      </c>
      <c r="Q11" s="62">
        <f>'3. Future Applications'!S466</f>
        <v>0</v>
      </c>
      <c r="R11" s="62">
        <f>'3. Future Applications'!T466*1.25</f>
        <v>67.5</v>
      </c>
      <c r="S11" s="62">
        <f>'3. Future Applications'!U466</f>
        <v>0</v>
      </c>
      <c r="T11" s="62">
        <f>'3. Future Applications'!V466</f>
        <v>0</v>
      </c>
      <c r="U11" s="62">
        <f>'3. Future Applications'!W466</f>
        <v>0</v>
      </c>
      <c r="V11" s="62">
        <f>'3. Future Applications'!X466</f>
        <v>0</v>
      </c>
      <c r="W11" s="62">
        <f>'3. Future Applications'!Y466</f>
        <v>0</v>
      </c>
      <c r="X11" s="62">
        <f>'3. Future Applications'!Z466</f>
        <v>0</v>
      </c>
      <c r="Y11" s="62">
        <f>'3. Future Applications'!AA466</f>
        <v>0</v>
      </c>
      <c r="Z11" s="62">
        <f>'3. Future Applications'!AB466</f>
        <v>0</v>
      </c>
      <c r="AA11" s="62">
        <f>'3. Future Applications'!AC466</f>
        <v>0</v>
      </c>
      <c r="AB11" s="62">
        <f>'3. Future Applications'!AD466</f>
        <v>0</v>
      </c>
    </row>
    <row r="12" spans="1:28">
      <c r="H12" s="61" t="s">
        <v>963</v>
      </c>
      <c r="I12" s="62"/>
      <c r="J12" s="62"/>
      <c r="K12" s="62"/>
      <c r="L12" s="62"/>
      <c r="M12" s="62"/>
      <c r="N12" s="62"/>
      <c r="O12" s="62"/>
      <c r="P12" s="62"/>
      <c r="Q12" s="62"/>
      <c r="R12" s="62"/>
      <c r="S12" s="62"/>
      <c r="T12" s="62"/>
      <c r="U12" s="62"/>
      <c r="V12" s="62"/>
      <c r="W12" s="62"/>
      <c r="X12" s="62"/>
      <c r="Y12" s="62"/>
      <c r="Z12" s="62"/>
      <c r="AA12" s="62"/>
      <c r="AB12" s="62"/>
    </row>
    <row r="13" spans="1:28">
      <c r="H13" s="60" t="s">
        <v>1135</v>
      </c>
      <c r="I13" s="62">
        <f>'3. Future Applications'!K468</f>
        <v>0</v>
      </c>
      <c r="J13" s="62">
        <f>'3. Future Applications'!L468</f>
        <v>0</v>
      </c>
      <c r="K13" s="62">
        <f>'3. Future Applications'!M468</f>
        <v>0</v>
      </c>
      <c r="L13" s="62">
        <f>'3. Future Applications'!N468</f>
        <v>0</v>
      </c>
      <c r="M13" s="62">
        <f>'3. Future Applications'!O468</f>
        <v>0</v>
      </c>
      <c r="N13" s="62">
        <f>'3. Future Applications'!P468</f>
        <v>0</v>
      </c>
      <c r="O13" s="62">
        <f>'3. Future Applications'!Q468</f>
        <v>0</v>
      </c>
      <c r="P13" s="62">
        <f>'3. Future Applications'!R468</f>
        <v>0</v>
      </c>
      <c r="Q13" s="62">
        <f>'3. Future Applications'!S468</f>
        <v>0</v>
      </c>
      <c r="R13" s="62">
        <f>'3. Future Applications'!T468</f>
        <v>0</v>
      </c>
      <c r="S13" s="62">
        <f>'3. Future Applications'!U468</f>
        <v>0</v>
      </c>
      <c r="T13" s="62">
        <f>'3. Future Applications'!V468</f>
        <v>0</v>
      </c>
      <c r="U13" s="62">
        <f>'3. Future Applications'!W468</f>
        <v>0</v>
      </c>
      <c r="V13" s="62">
        <f>'3. Future Applications'!X468</f>
        <v>0</v>
      </c>
      <c r="W13" s="62">
        <f>'3. Future Applications'!Y468</f>
        <v>0</v>
      </c>
      <c r="X13" s="62">
        <f>'3. Future Applications'!Z468</f>
        <v>0</v>
      </c>
      <c r="Y13" s="62">
        <f>'3. Future Applications'!AA468</f>
        <v>0</v>
      </c>
      <c r="Z13" s="62">
        <f>'3. Future Applications'!AB468</f>
        <v>0</v>
      </c>
      <c r="AA13" s="62">
        <f>'3. Future Applications'!AC468</f>
        <v>0</v>
      </c>
      <c r="AB13" s="62">
        <f>'3. Future Applications'!AD468</f>
        <v>0</v>
      </c>
    </row>
    <row r="14" spans="1:28">
      <c r="H14" s="60" t="s">
        <v>1136</v>
      </c>
      <c r="I14" s="62">
        <f>'3. Future Applications'!K469</f>
        <v>0</v>
      </c>
      <c r="J14" s="62">
        <f>'3. Future Applications'!L469</f>
        <v>0</v>
      </c>
      <c r="K14" s="62">
        <f>'3. Future Applications'!M469</f>
        <v>0</v>
      </c>
      <c r="L14" s="62">
        <f>'3. Future Applications'!N469</f>
        <v>0</v>
      </c>
      <c r="M14" s="62">
        <f>'3. Future Applications'!O469</f>
        <v>0</v>
      </c>
      <c r="N14" s="62">
        <f>'3. Future Applications'!P469</f>
        <v>0</v>
      </c>
      <c r="O14" s="62">
        <f>'3. Future Applications'!Q469</f>
        <v>0</v>
      </c>
      <c r="P14" s="62">
        <f>'3. Future Applications'!R469</f>
        <v>0</v>
      </c>
      <c r="Q14" s="62">
        <f>'3. Future Applications'!S469</f>
        <v>0</v>
      </c>
      <c r="R14" s="62">
        <f>'3. Future Applications'!T469</f>
        <v>0</v>
      </c>
      <c r="S14" s="62">
        <f>'3. Future Applications'!U469</f>
        <v>0</v>
      </c>
      <c r="T14" s="62">
        <f>'3. Future Applications'!V469</f>
        <v>0</v>
      </c>
      <c r="U14" s="62">
        <f>'3. Future Applications'!W469</f>
        <v>0</v>
      </c>
      <c r="V14" s="62">
        <f>'3. Future Applications'!X469</f>
        <v>0</v>
      </c>
      <c r="W14" s="62">
        <f>'3. Future Applications'!Y469</f>
        <v>0</v>
      </c>
      <c r="X14" s="62">
        <f>'3. Future Applications'!Z469</f>
        <v>0</v>
      </c>
      <c r="Y14" s="62">
        <f>'3. Future Applications'!AA469</f>
        <v>0</v>
      </c>
      <c r="Z14" s="62">
        <f>'3. Future Applications'!AB469</f>
        <v>0</v>
      </c>
      <c r="AA14" s="62">
        <f>'3. Future Applications'!AC469</f>
        <v>0</v>
      </c>
      <c r="AB14" s="62">
        <f>'3. Future Applications'!AD469</f>
        <v>0</v>
      </c>
    </row>
    <row r="15" spans="1:28">
      <c r="H15" s="60" t="s">
        <v>1137</v>
      </c>
      <c r="I15" s="62">
        <f>'3. Future Applications'!K470</f>
        <v>0</v>
      </c>
      <c r="J15" s="62">
        <f>'3. Future Applications'!L470</f>
        <v>0</v>
      </c>
      <c r="K15" s="62">
        <f>'3. Future Applications'!M470</f>
        <v>0</v>
      </c>
      <c r="L15" s="62">
        <f>'3. Future Applications'!N470</f>
        <v>0</v>
      </c>
      <c r="M15" s="62">
        <f>'3. Future Applications'!O470</f>
        <v>0</v>
      </c>
      <c r="N15" s="62">
        <f>'3. Future Applications'!P470</f>
        <v>0</v>
      </c>
      <c r="O15" s="62">
        <f>'3. Future Applications'!Q470</f>
        <v>0</v>
      </c>
      <c r="P15" s="62">
        <f>'3. Future Applications'!R470</f>
        <v>0</v>
      </c>
      <c r="Q15" s="62">
        <f>'3. Future Applications'!S470</f>
        <v>0</v>
      </c>
      <c r="R15" s="62">
        <f>'3. Future Applications'!T470</f>
        <v>0</v>
      </c>
      <c r="S15" s="62">
        <f>'3. Future Applications'!U470</f>
        <v>0</v>
      </c>
      <c r="T15" s="62">
        <f>'3. Future Applications'!V470</f>
        <v>0</v>
      </c>
      <c r="U15" s="62">
        <f>'3. Future Applications'!W470</f>
        <v>0</v>
      </c>
      <c r="V15" s="62">
        <f>'3. Future Applications'!X470</f>
        <v>0</v>
      </c>
      <c r="W15" s="62">
        <f>'3. Future Applications'!Y470</f>
        <v>0</v>
      </c>
      <c r="X15" s="62">
        <f>'3. Future Applications'!Z470</f>
        <v>0</v>
      </c>
      <c r="Y15" s="62">
        <f>'3. Future Applications'!AA470</f>
        <v>0</v>
      </c>
      <c r="Z15" s="62">
        <f>'3. Future Applications'!AB470</f>
        <v>0</v>
      </c>
      <c r="AA15" s="62">
        <f>'3. Future Applications'!AC470</f>
        <v>0</v>
      </c>
      <c r="AB15" s="62">
        <f>'3. Future Applications'!AD470</f>
        <v>0</v>
      </c>
    </row>
    <row r="16" spans="1:28">
      <c r="H16" s="60" t="s">
        <v>1138</v>
      </c>
      <c r="I16" s="62">
        <f>'3. Future Applications'!K471*1.25</f>
        <v>1.25</v>
      </c>
      <c r="J16" s="62">
        <f>'3. Future Applications'!L471</f>
        <v>0</v>
      </c>
      <c r="K16" s="62">
        <f>'3. Future Applications'!M471</f>
        <v>0</v>
      </c>
      <c r="L16" s="62">
        <f>'3. Future Applications'!N471</f>
        <v>0</v>
      </c>
      <c r="M16" s="62">
        <f>'3. Future Applications'!O471</f>
        <v>0</v>
      </c>
      <c r="N16" s="62">
        <f>'3. Future Applications'!P471</f>
        <v>0</v>
      </c>
      <c r="O16" s="62">
        <f>'3. Future Applications'!Q471</f>
        <v>0</v>
      </c>
      <c r="P16" s="62">
        <f>'3. Future Applications'!R471</f>
        <v>0</v>
      </c>
      <c r="Q16" s="62">
        <f>'3. Future Applications'!S471</f>
        <v>0</v>
      </c>
      <c r="R16" s="62">
        <f>'3. Future Applications'!T471</f>
        <v>0</v>
      </c>
      <c r="S16" s="62">
        <f>'3. Future Applications'!U471</f>
        <v>0</v>
      </c>
      <c r="T16" s="62">
        <f>'3. Future Applications'!V471</f>
        <v>0</v>
      </c>
      <c r="U16" s="62">
        <f>'3. Future Applications'!W471</f>
        <v>0</v>
      </c>
      <c r="V16" s="62">
        <f>'3. Future Applications'!X471</f>
        <v>0</v>
      </c>
      <c r="W16" s="62">
        <f>'3. Future Applications'!Y471</f>
        <v>0</v>
      </c>
      <c r="X16" s="62">
        <f>'3. Future Applications'!Z471</f>
        <v>0</v>
      </c>
      <c r="Y16" s="62">
        <f>'3. Future Applications'!AA471</f>
        <v>0</v>
      </c>
      <c r="Z16" s="62">
        <f>'3. Future Applications'!AB471</f>
        <v>0</v>
      </c>
      <c r="AA16" s="62">
        <f>'3. Future Applications'!AC471</f>
        <v>0</v>
      </c>
      <c r="AB16" s="62">
        <f>'3. Future Applications'!AD471</f>
        <v>0</v>
      </c>
    </row>
    <row r="17" spans="1:28">
      <c r="H17" s="60" t="s">
        <v>1139</v>
      </c>
      <c r="I17" s="62">
        <f>'3. Future Applications'!K472*1.25</f>
        <v>1.25</v>
      </c>
      <c r="J17" s="62">
        <f>'3. Future Applications'!L472</f>
        <v>0</v>
      </c>
      <c r="K17" s="62">
        <f>'3. Future Applications'!M472</f>
        <v>0</v>
      </c>
      <c r="L17" s="62">
        <f>'3. Future Applications'!N472</f>
        <v>0</v>
      </c>
      <c r="M17" s="62">
        <f>'3. Future Applications'!O472</f>
        <v>0</v>
      </c>
      <c r="N17" s="62">
        <f>'3. Future Applications'!P472</f>
        <v>0</v>
      </c>
      <c r="O17" s="62">
        <f>'3. Future Applications'!Q472</f>
        <v>0</v>
      </c>
      <c r="P17" s="62">
        <f>'3. Future Applications'!R472</f>
        <v>0</v>
      </c>
      <c r="Q17" s="62">
        <f>'3. Future Applications'!S472</f>
        <v>0</v>
      </c>
      <c r="R17" s="62">
        <f>'3. Future Applications'!T472</f>
        <v>0</v>
      </c>
      <c r="S17" s="62">
        <f>'3. Future Applications'!U472</f>
        <v>0</v>
      </c>
      <c r="T17" s="62">
        <f>'3. Future Applications'!V472</f>
        <v>0</v>
      </c>
      <c r="U17" s="62">
        <f>'3. Future Applications'!W472</f>
        <v>0</v>
      </c>
      <c r="V17" s="62">
        <f>'3. Future Applications'!X472</f>
        <v>0</v>
      </c>
      <c r="W17" s="62">
        <f>'3. Future Applications'!Y472</f>
        <v>0</v>
      </c>
      <c r="X17" s="62">
        <f>'3. Future Applications'!Z472</f>
        <v>0</v>
      </c>
      <c r="Y17" s="62">
        <f>'3. Future Applications'!AA472</f>
        <v>0</v>
      </c>
      <c r="Z17" s="62">
        <f>'3. Future Applications'!AB472</f>
        <v>0</v>
      </c>
      <c r="AA17" s="62">
        <f>'3. Future Applications'!AC472</f>
        <v>0</v>
      </c>
      <c r="AB17" s="62">
        <f>'3. Future Applications'!AD472</f>
        <v>0</v>
      </c>
    </row>
    <row r="18" spans="1:28">
      <c r="H18" s="60"/>
      <c r="I18" s="62"/>
      <c r="J18" s="62"/>
      <c r="K18" s="62"/>
      <c r="L18" s="62"/>
      <c r="M18" s="62"/>
      <c r="N18" s="62"/>
      <c r="O18" s="62"/>
      <c r="P18" s="62"/>
      <c r="Q18" s="62"/>
      <c r="R18" s="62"/>
      <c r="S18" s="62"/>
      <c r="T18" s="62"/>
      <c r="U18" s="62"/>
      <c r="V18" s="62"/>
      <c r="W18" s="62"/>
      <c r="X18" s="62"/>
      <c r="Y18" s="62"/>
      <c r="Z18" s="62"/>
      <c r="AA18" s="62"/>
      <c r="AB18" s="62"/>
    </row>
    <row r="19" spans="1:28">
      <c r="H19" s="59" t="s">
        <v>1156</v>
      </c>
      <c r="I19" s="62"/>
      <c r="J19" s="62"/>
      <c r="K19" s="62"/>
      <c r="L19" s="62"/>
      <c r="M19" s="62"/>
      <c r="N19" s="62"/>
      <c r="O19" s="62"/>
      <c r="P19" s="62"/>
      <c r="Q19" s="62"/>
      <c r="R19" s="62"/>
      <c r="S19" s="62"/>
      <c r="T19" s="62"/>
      <c r="U19" s="62"/>
      <c r="V19" s="62"/>
      <c r="W19" s="62"/>
      <c r="X19" s="62"/>
      <c r="Y19" s="62"/>
      <c r="Z19" s="62"/>
      <c r="AA19" s="62"/>
      <c r="AB19" s="62"/>
    </row>
    <row r="20" spans="1:28">
      <c r="H20" s="61" t="s">
        <v>962</v>
      </c>
      <c r="I20" s="62"/>
      <c r="J20" s="62"/>
      <c r="K20" s="62"/>
      <c r="L20" s="62"/>
      <c r="M20" s="62"/>
      <c r="N20" s="62"/>
      <c r="O20" s="62"/>
      <c r="P20" s="62"/>
      <c r="Q20" s="62"/>
      <c r="R20" s="62"/>
      <c r="S20" s="62"/>
      <c r="T20" s="62"/>
      <c r="U20" s="62"/>
      <c r="V20" s="62"/>
      <c r="W20" s="62"/>
      <c r="X20" s="62"/>
      <c r="Y20" s="62"/>
      <c r="Z20" s="62"/>
      <c r="AA20" s="62"/>
      <c r="AB20" s="62"/>
    </row>
    <row r="21" spans="1:28">
      <c r="H21" s="60" t="s">
        <v>1135</v>
      </c>
      <c r="I21" s="62">
        <f>'3. Future Applications'!K476</f>
        <v>0</v>
      </c>
      <c r="J21" s="62">
        <f>'3. Future Applications'!L476</f>
        <v>0</v>
      </c>
      <c r="K21" s="62">
        <f>'3. Future Applications'!M476</f>
        <v>0</v>
      </c>
      <c r="L21" s="62">
        <f>'3. Future Applications'!N476</f>
        <v>0</v>
      </c>
      <c r="M21" s="62">
        <f>'3. Future Applications'!O476</f>
        <v>0</v>
      </c>
      <c r="N21" s="62">
        <f>'3. Future Applications'!P476</f>
        <v>0</v>
      </c>
      <c r="O21" s="62">
        <f>'3. Future Applications'!Q476</f>
        <v>0</v>
      </c>
      <c r="P21" s="62">
        <f>'3. Future Applications'!R476</f>
        <v>0</v>
      </c>
      <c r="Q21" s="62">
        <f>'3. Future Applications'!S476</f>
        <v>0</v>
      </c>
      <c r="R21" s="62">
        <f>'3. Future Applications'!T476*1.5</f>
        <v>34.5</v>
      </c>
      <c r="S21" s="62">
        <f>'3. Future Applications'!U476</f>
        <v>0</v>
      </c>
      <c r="T21" s="62">
        <f>'3. Future Applications'!V476</f>
        <v>0</v>
      </c>
      <c r="U21" s="62">
        <f>'3. Future Applications'!W476</f>
        <v>0</v>
      </c>
      <c r="V21" s="62">
        <f>'3. Future Applications'!X476</f>
        <v>0</v>
      </c>
      <c r="W21" s="62">
        <f>'3. Future Applications'!Y476</f>
        <v>0</v>
      </c>
      <c r="X21" s="62">
        <f>'3. Future Applications'!Z476</f>
        <v>0</v>
      </c>
      <c r="Y21" s="62">
        <f>'3. Future Applications'!AA476</f>
        <v>0</v>
      </c>
      <c r="Z21" s="62">
        <f>'3. Future Applications'!AB476</f>
        <v>0</v>
      </c>
      <c r="AA21" s="62">
        <f>'3. Future Applications'!AC476</f>
        <v>0</v>
      </c>
      <c r="AB21" s="62">
        <f>'3. Future Applications'!AD476</f>
        <v>0</v>
      </c>
    </row>
    <row r="22" spans="1:28">
      <c r="H22" s="60" t="s">
        <v>1136</v>
      </c>
      <c r="I22" s="62">
        <f>'3. Future Applications'!K477</f>
        <v>0</v>
      </c>
      <c r="J22" s="62">
        <f>'3. Future Applications'!L477</f>
        <v>0</v>
      </c>
      <c r="K22" s="62">
        <f>'3. Future Applications'!M477</f>
        <v>0</v>
      </c>
      <c r="L22" s="62">
        <f>'3. Future Applications'!N477</f>
        <v>0</v>
      </c>
      <c r="M22" s="62">
        <f>'3. Future Applications'!O477</f>
        <v>0</v>
      </c>
      <c r="N22" s="62">
        <f>'3. Future Applications'!P477</f>
        <v>0</v>
      </c>
      <c r="O22" s="62">
        <f>'3. Future Applications'!Q477</f>
        <v>0</v>
      </c>
      <c r="P22" s="62">
        <f>'3. Future Applications'!R477</f>
        <v>0</v>
      </c>
      <c r="Q22" s="62">
        <f>'3. Future Applications'!S477</f>
        <v>0</v>
      </c>
      <c r="R22" s="62">
        <f>'3. Future Applications'!T477*1.5</f>
        <v>349.5</v>
      </c>
      <c r="S22" s="62">
        <f>'3. Future Applications'!U477</f>
        <v>0</v>
      </c>
      <c r="T22" s="62">
        <f>'3. Future Applications'!V477</f>
        <v>0</v>
      </c>
      <c r="U22" s="62">
        <f>'3. Future Applications'!W477</f>
        <v>0</v>
      </c>
      <c r="V22" s="62">
        <f>'3. Future Applications'!X477</f>
        <v>0</v>
      </c>
      <c r="W22" s="62">
        <f>'3. Future Applications'!Y477</f>
        <v>0</v>
      </c>
      <c r="X22" s="62">
        <f>'3. Future Applications'!Z477</f>
        <v>0</v>
      </c>
      <c r="Y22" s="62">
        <f>'3. Future Applications'!AA477</f>
        <v>0</v>
      </c>
      <c r="Z22" s="62">
        <f>'3. Future Applications'!AB477</f>
        <v>0</v>
      </c>
      <c r="AA22" s="62">
        <f>'3. Future Applications'!AC477</f>
        <v>0</v>
      </c>
      <c r="AB22" s="62">
        <f>'3. Future Applications'!AD477</f>
        <v>0</v>
      </c>
    </row>
    <row r="23" spans="1:28">
      <c r="H23" s="60" t="s">
        <v>1137</v>
      </c>
      <c r="I23" s="62">
        <f>'3. Future Applications'!K478</f>
        <v>0</v>
      </c>
      <c r="J23" s="62">
        <f>'3. Future Applications'!L478</f>
        <v>0</v>
      </c>
      <c r="K23" s="62">
        <f>'3. Future Applications'!M478</f>
        <v>0</v>
      </c>
      <c r="L23" s="62">
        <f>'3. Future Applications'!N478</f>
        <v>0</v>
      </c>
      <c r="M23" s="62">
        <f>'3. Future Applications'!O478</f>
        <v>0</v>
      </c>
      <c r="N23" s="62">
        <f>'3. Future Applications'!P478</f>
        <v>0</v>
      </c>
      <c r="O23" s="62">
        <f>'3. Future Applications'!Q478</f>
        <v>0</v>
      </c>
      <c r="P23" s="62">
        <f>'3. Future Applications'!R478</f>
        <v>0</v>
      </c>
      <c r="Q23" s="62">
        <f>'3. Future Applications'!S478</f>
        <v>0</v>
      </c>
      <c r="R23" s="62">
        <f>'3. Future Applications'!T478</f>
        <v>0</v>
      </c>
      <c r="S23" s="62">
        <f>'3. Future Applications'!U478</f>
        <v>0</v>
      </c>
      <c r="T23" s="62">
        <f>'3. Future Applications'!V478</f>
        <v>0</v>
      </c>
      <c r="U23" s="62">
        <f>'3. Future Applications'!W478</f>
        <v>0</v>
      </c>
      <c r="V23" s="62">
        <f>'3. Future Applications'!X478</f>
        <v>0</v>
      </c>
      <c r="W23" s="62">
        <f>'3. Future Applications'!Y478</f>
        <v>0</v>
      </c>
      <c r="X23" s="62">
        <f>'3. Future Applications'!Z478</f>
        <v>0</v>
      </c>
      <c r="Y23" s="62">
        <f>'3. Future Applications'!AA478</f>
        <v>0</v>
      </c>
      <c r="Z23" s="62">
        <f>'3. Future Applications'!AB478</f>
        <v>0</v>
      </c>
      <c r="AA23" s="62">
        <f>'3. Future Applications'!AC478</f>
        <v>0</v>
      </c>
      <c r="AB23" s="62">
        <f>'3. Future Applications'!AD478</f>
        <v>0</v>
      </c>
    </row>
    <row r="24" spans="1:28">
      <c r="H24" s="60" t="s">
        <v>1138</v>
      </c>
      <c r="I24" s="62">
        <f>'3. Future Applications'!K479</f>
        <v>0</v>
      </c>
      <c r="J24" s="62">
        <f>'3. Future Applications'!L479</f>
        <v>0</v>
      </c>
      <c r="K24" s="62">
        <f>'3. Future Applications'!M479</f>
        <v>0</v>
      </c>
      <c r="L24" s="62">
        <f>'3. Future Applications'!N479</f>
        <v>0</v>
      </c>
      <c r="M24" s="62">
        <f>'3. Future Applications'!O479</f>
        <v>0</v>
      </c>
      <c r="N24" s="62">
        <f>'3. Future Applications'!P479</f>
        <v>0</v>
      </c>
      <c r="O24" s="62">
        <f>'3. Future Applications'!Q479</f>
        <v>0</v>
      </c>
      <c r="P24" s="62">
        <f>'3. Future Applications'!R479</f>
        <v>0</v>
      </c>
      <c r="Q24" s="62">
        <f>'3. Future Applications'!S479</f>
        <v>0</v>
      </c>
      <c r="R24" s="62">
        <f>'3. Future Applications'!T479*1.5</f>
        <v>1.5</v>
      </c>
      <c r="S24" s="62">
        <f>'3. Future Applications'!U479</f>
        <v>0</v>
      </c>
      <c r="T24" s="62">
        <f>'3. Future Applications'!V479</f>
        <v>0</v>
      </c>
      <c r="U24" s="62">
        <f>'3. Future Applications'!W479</f>
        <v>0</v>
      </c>
      <c r="V24" s="62">
        <f>'3. Future Applications'!X479</f>
        <v>0</v>
      </c>
      <c r="W24" s="62">
        <f>'3. Future Applications'!Y479</f>
        <v>0</v>
      </c>
      <c r="X24" s="62">
        <f>'3. Future Applications'!Z479</f>
        <v>0</v>
      </c>
      <c r="Y24" s="62">
        <f>'3. Future Applications'!AA479</f>
        <v>0</v>
      </c>
      <c r="Z24" s="62">
        <f>'3. Future Applications'!AB479</f>
        <v>0</v>
      </c>
      <c r="AA24" s="62">
        <f>'3. Future Applications'!AC479</f>
        <v>0</v>
      </c>
      <c r="AB24" s="62">
        <f>'3. Future Applications'!AD479</f>
        <v>0</v>
      </c>
    </row>
    <row r="25" spans="1:28">
      <c r="H25" s="60" t="s">
        <v>1139</v>
      </c>
      <c r="I25" s="62">
        <f>'3. Future Applications'!K480</f>
        <v>0</v>
      </c>
      <c r="J25" s="62">
        <f>'3. Future Applications'!L480</f>
        <v>0</v>
      </c>
      <c r="K25" s="62">
        <f>'3. Future Applications'!M480</f>
        <v>0</v>
      </c>
      <c r="L25" s="62">
        <f>'3. Future Applications'!N480</f>
        <v>0</v>
      </c>
      <c r="M25" s="62">
        <f>'3. Future Applications'!O480</f>
        <v>0</v>
      </c>
      <c r="N25" s="62">
        <f>'3. Future Applications'!P480</f>
        <v>0</v>
      </c>
      <c r="O25" s="62">
        <f>'3. Future Applications'!Q480</f>
        <v>0</v>
      </c>
      <c r="P25" s="62">
        <f>'3. Future Applications'!R480</f>
        <v>0</v>
      </c>
      <c r="Q25" s="62">
        <f>'3. Future Applications'!S480</f>
        <v>0</v>
      </c>
      <c r="R25" s="62">
        <f>'3. Future Applications'!T480*1.5</f>
        <v>385.5</v>
      </c>
      <c r="S25" s="62">
        <f>'3. Future Applications'!U480</f>
        <v>0</v>
      </c>
      <c r="T25" s="62">
        <f>'3. Future Applications'!V480</f>
        <v>0</v>
      </c>
      <c r="U25" s="62">
        <f>'3. Future Applications'!W480</f>
        <v>0</v>
      </c>
      <c r="V25" s="62">
        <f>'3. Future Applications'!X480</f>
        <v>0</v>
      </c>
      <c r="W25" s="62">
        <f>'3. Future Applications'!Y480</f>
        <v>0</v>
      </c>
      <c r="X25" s="62">
        <f>'3. Future Applications'!Z480</f>
        <v>0</v>
      </c>
      <c r="Y25" s="62">
        <f>'3. Future Applications'!AA480</f>
        <v>0</v>
      </c>
      <c r="Z25" s="62">
        <f>'3. Future Applications'!AB480</f>
        <v>0</v>
      </c>
      <c r="AA25" s="62">
        <f>'3. Future Applications'!AC480</f>
        <v>0</v>
      </c>
      <c r="AB25" s="62">
        <f>'3. Future Applications'!AD480</f>
        <v>0</v>
      </c>
    </row>
    <row r="26" spans="1:28">
      <c r="H26" s="61" t="s">
        <v>963</v>
      </c>
      <c r="I26" s="62"/>
      <c r="J26" s="62"/>
      <c r="K26" s="62"/>
      <c r="L26" s="62"/>
      <c r="M26" s="62"/>
      <c r="N26" s="62"/>
      <c r="O26" s="62"/>
      <c r="P26" s="62"/>
      <c r="Q26" s="62"/>
      <c r="R26" s="62"/>
      <c r="S26" s="62"/>
      <c r="T26" s="62"/>
      <c r="U26" s="62"/>
      <c r="V26" s="62"/>
      <c r="W26" s="62"/>
      <c r="X26" s="62"/>
      <c r="Y26" s="62"/>
      <c r="Z26" s="62"/>
      <c r="AA26" s="62"/>
      <c r="AB26" s="62"/>
    </row>
    <row r="27" spans="1:28">
      <c r="H27" s="60" t="s">
        <v>1135</v>
      </c>
      <c r="I27" s="62">
        <f>'3. Future Applications'!K482*1.5</f>
        <v>7.5</v>
      </c>
      <c r="J27" s="62">
        <f>'3. Future Applications'!L482</f>
        <v>0</v>
      </c>
      <c r="K27" s="62">
        <f>'3. Future Applications'!M482</f>
        <v>0</v>
      </c>
      <c r="L27" s="62">
        <f>'3. Future Applications'!N482</f>
        <v>0</v>
      </c>
      <c r="M27" s="62">
        <f>'3. Future Applications'!O482</f>
        <v>0</v>
      </c>
      <c r="N27" s="62">
        <f>'3. Future Applications'!P482</f>
        <v>0</v>
      </c>
      <c r="O27" s="62">
        <f>'3. Future Applications'!Q482</f>
        <v>0</v>
      </c>
      <c r="P27" s="62">
        <f>'3. Future Applications'!R482</f>
        <v>0</v>
      </c>
      <c r="Q27" s="62">
        <f>'3. Future Applications'!S482</f>
        <v>0</v>
      </c>
      <c r="R27" s="62">
        <f>'3. Future Applications'!T482</f>
        <v>0</v>
      </c>
      <c r="S27" s="62">
        <f>'3. Future Applications'!U482</f>
        <v>0</v>
      </c>
      <c r="T27" s="62">
        <f>'3. Future Applications'!V482</f>
        <v>0</v>
      </c>
      <c r="U27" s="62">
        <f>'3. Future Applications'!W482</f>
        <v>0</v>
      </c>
      <c r="V27" s="62">
        <f>'3. Future Applications'!X482</f>
        <v>0</v>
      </c>
      <c r="W27" s="62">
        <f>'3. Future Applications'!Y482</f>
        <v>0</v>
      </c>
      <c r="X27" s="62">
        <f>'3. Future Applications'!Z482</f>
        <v>0</v>
      </c>
      <c r="Y27" s="62">
        <f>'3. Future Applications'!AA482</f>
        <v>0</v>
      </c>
      <c r="Z27" s="62">
        <f>'3. Future Applications'!AB482</f>
        <v>0</v>
      </c>
      <c r="AA27" s="62">
        <f>'3. Future Applications'!AC482</f>
        <v>0</v>
      </c>
      <c r="AB27" s="62">
        <f>'3. Future Applications'!AD482</f>
        <v>0</v>
      </c>
    </row>
    <row r="28" spans="1:28">
      <c r="H28" s="60" t="s">
        <v>1136</v>
      </c>
      <c r="I28" s="62">
        <f>'3. Future Applications'!K483*1.5</f>
        <v>174</v>
      </c>
      <c r="J28" s="62">
        <f>'3. Future Applications'!L483</f>
        <v>0</v>
      </c>
      <c r="K28" s="62">
        <f>'3. Future Applications'!M483</f>
        <v>0</v>
      </c>
      <c r="L28" s="62">
        <f>'3. Future Applications'!N483</f>
        <v>0</v>
      </c>
      <c r="M28" s="62">
        <f>'3. Future Applications'!O483</f>
        <v>0</v>
      </c>
      <c r="N28" s="62">
        <f>'3. Future Applications'!P483</f>
        <v>0</v>
      </c>
      <c r="O28" s="62">
        <f>'3. Future Applications'!Q483</f>
        <v>0</v>
      </c>
      <c r="P28" s="62">
        <f>'3. Future Applications'!R483</f>
        <v>0</v>
      </c>
      <c r="Q28" s="62">
        <f>'3. Future Applications'!S483</f>
        <v>0</v>
      </c>
      <c r="R28" s="62">
        <f>'3. Future Applications'!T483</f>
        <v>0</v>
      </c>
      <c r="S28" s="62">
        <f>'3. Future Applications'!U483</f>
        <v>0</v>
      </c>
      <c r="T28" s="62">
        <f>'3. Future Applications'!V483</f>
        <v>0</v>
      </c>
      <c r="U28" s="62">
        <f>'3. Future Applications'!W483</f>
        <v>0</v>
      </c>
      <c r="V28" s="62">
        <f>'3. Future Applications'!X483</f>
        <v>0</v>
      </c>
      <c r="W28" s="62">
        <f>'3. Future Applications'!Y483</f>
        <v>0</v>
      </c>
      <c r="X28" s="62">
        <f>'3. Future Applications'!Z483</f>
        <v>0</v>
      </c>
      <c r="Y28" s="62">
        <f>'3. Future Applications'!AA483</f>
        <v>0</v>
      </c>
      <c r="Z28" s="62">
        <f>'3. Future Applications'!AB483</f>
        <v>0</v>
      </c>
      <c r="AA28" s="62">
        <f>'3. Future Applications'!AC483</f>
        <v>0</v>
      </c>
      <c r="AB28" s="62">
        <f>'3. Future Applications'!AD483</f>
        <v>0</v>
      </c>
    </row>
    <row r="29" spans="1:28">
      <c r="H29" s="60" t="s">
        <v>1137</v>
      </c>
      <c r="I29" s="62">
        <f>'3. Future Applications'!K484*1.5</f>
        <v>9</v>
      </c>
      <c r="J29" s="62">
        <f>'3. Future Applications'!L484</f>
        <v>0</v>
      </c>
      <c r="K29" s="62">
        <f>'3. Future Applications'!M484</f>
        <v>0</v>
      </c>
      <c r="L29" s="62">
        <f>'3. Future Applications'!N484</f>
        <v>0</v>
      </c>
      <c r="M29" s="62">
        <f>'3. Future Applications'!O484</f>
        <v>0</v>
      </c>
      <c r="N29" s="62">
        <f>'3. Future Applications'!P484</f>
        <v>0</v>
      </c>
      <c r="O29" s="62">
        <f>'3. Future Applications'!Q484</f>
        <v>0</v>
      </c>
      <c r="P29" s="62">
        <f>'3. Future Applications'!R484</f>
        <v>0</v>
      </c>
      <c r="Q29" s="62">
        <f>'3. Future Applications'!S484</f>
        <v>0</v>
      </c>
      <c r="R29" s="62">
        <f>'3. Future Applications'!T484</f>
        <v>0</v>
      </c>
      <c r="S29" s="62">
        <f>'3. Future Applications'!U484</f>
        <v>0</v>
      </c>
      <c r="T29" s="62">
        <f>'3. Future Applications'!V484</f>
        <v>0</v>
      </c>
      <c r="U29" s="62">
        <f>'3. Future Applications'!W484</f>
        <v>0</v>
      </c>
      <c r="V29" s="62">
        <f>'3. Future Applications'!X484</f>
        <v>0</v>
      </c>
      <c r="W29" s="62">
        <f>'3. Future Applications'!Y484</f>
        <v>0</v>
      </c>
      <c r="X29" s="62">
        <f>'3. Future Applications'!Z484</f>
        <v>0</v>
      </c>
      <c r="Y29" s="62">
        <f>'3. Future Applications'!AA484</f>
        <v>0</v>
      </c>
      <c r="Z29" s="62">
        <f>'3. Future Applications'!AB484</f>
        <v>0</v>
      </c>
      <c r="AA29" s="62">
        <f>'3. Future Applications'!AC484</f>
        <v>0</v>
      </c>
      <c r="AB29" s="62">
        <f>'3. Future Applications'!AD484</f>
        <v>0</v>
      </c>
    </row>
    <row r="30" spans="1:28">
      <c r="H30" s="60" t="s">
        <v>1138</v>
      </c>
      <c r="I30" s="62">
        <f>'3. Future Applications'!K485*1.5</f>
        <v>4.5</v>
      </c>
      <c r="J30" s="62">
        <f>'3. Future Applications'!L485</f>
        <v>0</v>
      </c>
      <c r="K30" s="62">
        <f>'3. Future Applications'!M485</f>
        <v>0</v>
      </c>
      <c r="L30" s="62">
        <f>'3. Future Applications'!N485</f>
        <v>0</v>
      </c>
      <c r="M30" s="62">
        <f>'3. Future Applications'!O485</f>
        <v>0</v>
      </c>
      <c r="N30" s="62">
        <f>'3. Future Applications'!P485</f>
        <v>0</v>
      </c>
      <c r="O30" s="62">
        <f>'3. Future Applications'!Q485</f>
        <v>0</v>
      </c>
      <c r="P30" s="62">
        <f>'3. Future Applications'!R485</f>
        <v>0</v>
      </c>
      <c r="Q30" s="62">
        <f>'3. Future Applications'!S485</f>
        <v>0</v>
      </c>
      <c r="R30" s="62">
        <f>'3. Future Applications'!T485</f>
        <v>0</v>
      </c>
      <c r="S30" s="62">
        <f>'3. Future Applications'!U485</f>
        <v>0</v>
      </c>
      <c r="T30" s="62">
        <f>'3. Future Applications'!V485</f>
        <v>0</v>
      </c>
      <c r="U30" s="62">
        <f>'3. Future Applications'!W485</f>
        <v>0</v>
      </c>
      <c r="V30" s="62">
        <f>'3. Future Applications'!X485</f>
        <v>0</v>
      </c>
      <c r="W30" s="62">
        <f>'3. Future Applications'!Y485</f>
        <v>0</v>
      </c>
      <c r="X30" s="62">
        <f>'3. Future Applications'!Z485</f>
        <v>0</v>
      </c>
      <c r="Y30" s="62">
        <f>'3. Future Applications'!AA485</f>
        <v>0</v>
      </c>
      <c r="Z30" s="62">
        <f>'3. Future Applications'!AB485</f>
        <v>0</v>
      </c>
      <c r="AA30" s="62">
        <f>'3. Future Applications'!AC485</f>
        <v>0</v>
      </c>
      <c r="AB30" s="62">
        <f>'3. Future Applications'!AD485</f>
        <v>0</v>
      </c>
    </row>
    <row r="31" spans="1:28">
      <c r="H31" s="60" t="s">
        <v>1139</v>
      </c>
      <c r="I31" s="62">
        <f>'3. Future Applications'!K486*1.5</f>
        <v>195</v>
      </c>
      <c r="J31" s="62">
        <f>'3. Future Applications'!L486</f>
        <v>0</v>
      </c>
      <c r="K31" s="62">
        <f>'3. Future Applications'!M486</f>
        <v>0</v>
      </c>
      <c r="L31" s="62">
        <f>'3. Future Applications'!N486</f>
        <v>0</v>
      </c>
      <c r="M31" s="62">
        <f>'3. Future Applications'!O486</f>
        <v>0</v>
      </c>
      <c r="N31" s="62">
        <f>'3. Future Applications'!P486</f>
        <v>0</v>
      </c>
      <c r="O31" s="62">
        <f>'3. Future Applications'!Q486</f>
        <v>0</v>
      </c>
      <c r="P31" s="62">
        <f>'3. Future Applications'!R486</f>
        <v>0</v>
      </c>
      <c r="Q31" s="62">
        <f>'3. Future Applications'!S486</f>
        <v>0</v>
      </c>
      <c r="R31" s="62">
        <f>'3. Future Applications'!T486</f>
        <v>0</v>
      </c>
      <c r="S31" s="62">
        <f>'3. Future Applications'!U486</f>
        <v>0</v>
      </c>
      <c r="T31" s="62">
        <f>'3. Future Applications'!V486</f>
        <v>0</v>
      </c>
      <c r="U31" s="62">
        <f>'3. Future Applications'!W486</f>
        <v>0</v>
      </c>
      <c r="V31" s="62">
        <f>'3. Future Applications'!X486</f>
        <v>0</v>
      </c>
      <c r="W31" s="62">
        <f>'3. Future Applications'!Y486</f>
        <v>0</v>
      </c>
      <c r="X31" s="62">
        <f>'3. Future Applications'!Z486</f>
        <v>0</v>
      </c>
      <c r="Y31" s="62">
        <f>'3. Future Applications'!AA486</f>
        <v>0</v>
      </c>
      <c r="Z31" s="62">
        <f>'3. Future Applications'!AB486</f>
        <v>0</v>
      </c>
      <c r="AA31" s="62">
        <f>'3. Future Applications'!AC486</f>
        <v>0</v>
      </c>
      <c r="AB31" s="62">
        <f>'3. Future Applications'!AD486</f>
        <v>0</v>
      </c>
    </row>
    <row r="32" spans="1:28" ht="13.5" thickBot="1">
      <c r="A32" s="111"/>
      <c r="B32" s="111"/>
      <c r="C32" s="111"/>
      <c r="D32" s="111"/>
      <c r="E32" s="111"/>
      <c r="F32" s="111"/>
      <c r="G32" s="111"/>
      <c r="H32" s="130"/>
      <c r="I32" s="131"/>
      <c r="J32" s="131"/>
      <c r="K32" s="131"/>
      <c r="L32" s="131"/>
      <c r="M32" s="131"/>
      <c r="N32" s="131"/>
      <c r="O32" s="131"/>
      <c r="P32" s="131"/>
      <c r="Q32" s="131"/>
      <c r="R32" s="131"/>
      <c r="S32" s="131"/>
      <c r="T32" s="131"/>
      <c r="U32" s="131"/>
      <c r="V32" s="131"/>
      <c r="W32" s="131"/>
      <c r="X32" s="131"/>
      <c r="Y32" s="131"/>
      <c r="Z32" s="131"/>
      <c r="AA32" s="131"/>
      <c r="AB32" s="131"/>
    </row>
    <row r="33" spans="1:28">
      <c r="A33" s="32"/>
      <c r="B33" s="32"/>
      <c r="C33" s="32"/>
      <c r="D33" s="32"/>
      <c r="E33" s="32"/>
      <c r="F33" s="32"/>
      <c r="G33" s="32"/>
      <c r="H33" s="96"/>
      <c r="I33" s="137"/>
      <c r="J33" s="137"/>
      <c r="K33" s="137"/>
      <c r="L33" s="137"/>
      <c r="M33" s="137"/>
      <c r="N33" s="137"/>
      <c r="O33" s="137"/>
      <c r="P33" s="137"/>
      <c r="Q33" s="137"/>
      <c r="R33" s="137"/>
      <c r="S33" s="137"/>
      <c r="T33" s="137"/>
      <c r="U33" s="137"/>
      <c r="V33" s="137"/>
      <c r="W33" s="137"/>
      <c r="X33" s="137"/>
      <c r="Y33" s="137"/>
      <c r="Z33" s="137"/>
      <c r="AA33" s="137"/>
      <c r="AB33" s="137"/>
    </row>
    <row r="34" spans="1:28">
      <c r="H34" s="60"/>
      <c r="I34" s="62"/>
      <c r="J34" s="62"/>
      <c r="K34" s="62"/>
      <c r="L34" s="62"/>
      <c r="M34" s="62"/>
      <c r="N34" s="62"/>
      <c r="O34" s="62"/>
      <c r="P34" s="62"/>
      <c r="Q34" s="62"/>
      <c r="R34" s="62"/>
      <c r="S34" s="62"/>
      <c r="T34" s="62"/>
      <c r="U34" s="62"/>
      <c r="V34" s="62"/>
      <c r="W34" s="62"/>
      <c r="X34" s="62"/>
      <c r="Y34" s="62"/>
      <c r="Z34" s="62"/>
      <c r="AA34" s="62"/>
      <c r="AB34" s="62"/>
    </row>
    <row r="35" spans="1:28">
      <c r="A35" s="218" t="s">
        <v>961</v>
      </c>
      <c r="B35" s="218"/>
      <c r="C35" s="218"/>
      <c r="D35" s="218"/>
      <c r="E35" s="218"/>
      <c r="F35" s="218"/>
      <c r="G35" s="218"/>
      <c r="H35" s="218"/>
      <c r="I35" s="219"/>
      <c r="J35" s="219"/>
      <c r="K35" s="219"/>
      <c r="L35" s="219"/>
      <c r="M35" s="219"/>
      <c r="N35" s="219"/>
      <c r="O35" s="219"/>
      <c r="P35" s="219"/>
      <c r="Q35" s="219"/>
      <c r="R35" s="219"/>
      <c r="S35" s="219"/>
      <c r="T35" s="219"/>
      <c r="U35" s="219"/>
      <c r="V35" s="219"/>
      <c r="W35" s="219"/>
      <c r="X35" s="219"/>
      <c r="Y35" s="219"/>
      <c r="Z35" s="219"/>
      <c r="AA35" s="219"/>
      <c r="AB35" s="219"/>
    </row>
    <row r="36" spans="1:28">
      <c r="A36" s="222"/>
      <c r="B36" s="223"/>
      <c r="C36" s="223"/>
      <c r="D36" s="223"/>
      <c r="E36" s="223"/>
      <c r="F36" s="223"/>
      <c r="G36" s="223"/>
      <c r="H36" s="223"/>
      <c r="I36" s="132">
        <v>2013</v>
      </c>
      <c r="J36" s="133">
        <v>2014</v>
      </c>
      <c r="K36" s="133">
        <v>2015</v>
      </c>
      <c r="L36" s="133">
        <v>2016</v>
      </c>
      <c r="M36" s="133">
        <v>2017</v>
      </c>
      <c r="N36" s="133">
        <v>2018</v>
      </c>
      <c r="O36" s="133">
        <v>2019</v>
      </c>
      <c r="P36" s="133">
        <v>2020</v>
      </c>
      <c r="Q36" s="133">
        <v>2021</v>
      </c>
      <c r="R36" s="133">
        <v>2022</v>
      </c>
      <c r="S36" s="133">
        <v>2023</v>
      </c>
      <c r="T36" s="133">
        <v>2024</v>
      </c>
      <c r="U36" s="133">
        <v>2025</v>
      </c>
      <c r="V36" s="133">
        <v>2026</v>
      </c>
      <c r="W36" s="133">
        <v>2027</v>
      </c>
      <c r="X36" s="133">
        <v>2028</v>
      </c>
      <c r="Y36" s="133">
        <v>2029</v>
      </c>
      <c r="Z36" s="133">
        <v>2030</v>
      </c>
      <c r="AA36" s="133">
        <v>2031</v>
      </c>
      <c r="AB36" s="134">
        <v>2032</v>
      </c>
    </row>
    <row r="37" spans="1:28">
      <c r="H37" s="60"/>
    </row>
    <row r="38" spans="1:28">
      <c r="H38" s="59" t="s">
        <v>1155</v>
      </c>
    </row>
    <row r="39" spans="1:28">
      <c r="H39" s="61" t="s">
        <v>962</v>
      </c>
    </row>
    <row r="40" spans="1:28">
      <c r="H40" s="60" t="s">
        <v>1135</v>
      </c>
      <c r="I40" s="62">
        <f>'3. Future Applications'!K462</f>
        <v>0</v>
      </c>
      <c r="J40" s="62">
        <f>'3. Future Applications'!L462</f>
        <v>0</v>
      </c>
      <c r="K40" s="62">
        <f>'3. Future Applications'!M462</f>
        <v>0</v>
      </c>
      <c r="L40" s="62">
        <f>'3. Future Applications'!N462</f>
        <v>0</v>
      </c>
      <c r="M40" s="62">
        <f>'3. Future Applications'!O462</f>
        <v>0</v>
      </c>
      <c r="N40" s="62">
        <f>'3. Future Applications'!P462</f>
        <v>0</v>
      </c>
      <c r="O40" s="62">
        <f>'3. Future Applications'!Q462</f>
        <v>0</v>
      </c>
      <c r="P40" s="62">
        <f>'3. Future Applications'!R462</f>
        <v>0</v>
      </c>
      <c r="Q40" s="62">
        <f>'3. Future Applications'!S462</f>
        <v>0</v>
      </c>
      <c r="R40" s="62">
        <f>'3. Future Applications'!T462*0.75</f>
        <v>5.25</v>
      </c>
      <c r="S40" s="62">
        <f>'3. Future Applications'!U462</f>
        <v>0</v>
      </c>
      <c r="T40" s="62">
        <f>'3. Future Applications'!V462</f>
        <v>0</v>
      </c>
      <c r="U40" s="62">
        <f>'3. Future Applications'!W462</f>
        <v>0</v>
      </c>
      <c r="V40" s="62">
        <f>'3. Future Applications'!X462</f>
        <v>0</v>
      </c>
      <c r="W40" s="62">
        <f>'3. Future Applications'!Y462</f>
        <v>0</v>
      </c>
      <c r="X40" s="62">
        <f>'3. Future Applications'!Z462</f>
        <v>0</v>
      </c>
      <c r="Y40" s="62">
        <f>'3. Future Applications'!AA462</f>
        <v>0</v>
      </c>
      <c r="Z40" s="62">
        <f>'3. Future Applications'!AB462</f>
        <v>0</v>
      </c>
      <c r="AA40" s="62">
        <f>'3. Future Applications'!AC462</f>
        <v>0</v>
      </c>
      <c r="AB40" s="62">
        <f>'3. Future Applications'!AD462</f>
        <v>0</v>
      </c>
    </row>
    <row r="41" spans="1:28">
      <c r="H41" s="60" t="s">
        <v>1136</v>
      </c>
      <c r="I41" s="62">
        <f>'3. Future Applications'!K463</f>
        <v>0</v>
      </c>
      <c r="J41" s="62">
        <f>'3. Future Applications'!L463</f>
        <v>0</v>
      </c>
      <c r="K41" s="62">
        <f>'3. Future Applications'!M463</f>
        <v>0</v>
      </c>
      <c r="L41" s="62">
        <f>'3. Future Applications'!N463</f>
        <v>0</v>
      </c>
      <c r="M41" s="62">
        <f>'3. Future Applications'!O463</f>
        <v>0</v>
      </c>
      <c r="N41" s="62">
        <f>'3. Future Applications'!P463</f>
        <v>0</v>
      </c>
      <c r="O41" s="62">
        <f>'3. Future Applications'!Q463</f>
        <v>0</v>
      </c>
      <c r="P41" s="62">
        <f>'3. Future Applications'!R463</f>
        <v>0</v>
      </c>
      <c r="Q41" s="62">
        <f>'3. Future Applications'!S463</f>
        <v>0</v>
      </c>
      <c r="R41" s="62">
        <f>'3. Future Applications'!T463*0.75</f>
        <v>34.5</v>
      </c>
      <c r="S41" s="62">
        <f>'3. Future Applications'!U463</f>
        <v>0</v>
      </c>
      <c r="T41" s="62">
        <f>'3. Future Applications'!V463</f>
        <v>0</v>
      </c>
      <c r="U41" s="62">
        <f>'3. Future Applications'!W463</f>
        <v>0</v>
      </c>
      <c r="V41" s="62">
        <f>'3. Future Applications'!X463</f>
        <v>0</v>
      </c>
      <c r="W41" s="62">
        <f>'3. Future Applications'!Y463</f>
        <v>0</v>
      </c>
      <c r="X41" s="62">
        <f>'3. Future Applications'!Z463</f>
        <v>0</v>
      </c>
      <c r="Y41" s="62">
        <f>'3. Future Applications'!AA463</f>
        <v>0</v>
      </c>
      <c r="Z41" s="62">
        <f>'3. Future Applications'!AB463</f>
        <v>0</v>
      </c>
      <c r="AA41" s="62">
        <f>'3. Future Applications'!AC463</f>
        <v>0</v>
      </c>
      <c r="AB41" s="62">
        <f>'3. Future Applications'!AD463</f>
        <v>0</v>
      </c>
    </row>
    <row r="42" spans="1:28">
      <c r="H42" s="60" t="s">
        <v>1137</v>
      </c>
      <c r="I42" s="62">
        <f>'3. Future Applications'!K464</f>
        <v>0</v>
      </c>
      <c r="J42" s="62">
        <f>'3. Future Applications'!L464</f>
        <v>0</v>
      </c>
      <c r="K42" s="62">
        <f>'3. Future Applications'!M464</f>
        <v>0</v>
      </c>
      <c r="L42" s="62">
        <f>'3. Future Applications'!N464</f>
        <v>0</v>
      </c>
      <c r="M42" s="62">
        <f>'3. Future Applications'!O464</f>
        <v>0</v>
      </c>
      <c r="N42" s="62">
        <f>'3. Future Applications'!P464</f>
        <v>0</v>
      </c>
      <c r="O42" s="62">
        <f>'3. Future Applications'!Q464</f>
        <v>0</v>
      </c>
      <c r="P42" s="62">
        <f>'3. Future Applications'!R464</f>
        <v>0</v>
      </c>
      <c r="Q42" s="62">
        <f>'3. Future Applications'!S464</f>
        <v>0</v>
      </c>
      <c r="R42" s="62">
        <f>'3. Future Applications'!T464</f>
        <v>0</v>
      </c>
      <c r="S42" s="62">
        <f>'3. Future Applications'!U464</f>
        <v>0</v>
      </c>
      <c r="T42" s="62">
        <f>'3. Future Applications'!V464</f>
        <v>0</v>
      </c>
      <c r="U42" s="62">
        <f>'3. Future Applications'!W464</f>
        <v>0</v>
      </c>
      <c r="V42" s="62">
        <f>'3. Future Applications'!X464</f>
        <v>0</v>
      </c>
      <c r="W42" s="62">
        <f>'3. Future Applications'!Y464</f>
        <v>0</v>
      </c>
      <c r="X42" s="62">
        <f>'3. Future Applications'!Z464</f>
        <v>0</v>
      </c>
      <c r="Y42" s="62">
        <f>'3. Future Applications'!AA464</f>
        <v>0</v>
      </c>
      <c r="Z42" s="62">
        <f>'3. Future Applications'!AB464</f>
        <v>0</v>
      </c>
      <c r="AA42" s="62">
        <f>'3. Future Applications'!AC464</f>
        <v>0</v>
      </c>
      <c r="AB42" s="62">
        <f>'3. Future Applications'!AD464</f>
        <v>0</v>
      </c>
    </row>
    <row r="43" spans="1:28">
      <c r="H43" s="60" t="s">
        <v>1138</v>
      </c>
      <c r="I43" s="62">
        <f>'3. Future Applications'!K465</f>
        <v>0</v>
      </c>
      <c r="J43" s="62">
        <f>'3. Future Applications'!L465</f>
        <v>0</v>
      </c>
      <c r="K43" s="62">
        <f>'3. Future Applications'!M465</f>
        <v>0</v>
      </c>
      <c r="L43" s="62">
        <f>'3. Future Applications'!N465</f>
        <v>0</v>
      </c>
      <c r="M43" s="62">
        <f>'3. Future Applications'!O465</f>
        <v>0</v>
      </c>
      <c r="N43" s="62">
        <f>'3. Future Applications'!P465</f>
        <v>0</v>
      </c>
      <c r="O43" s="62">
        <f>'3. Future Applications'!Q465</f>
        <v>0</v>
      </c>
      <c r="P43" s="62">
        <f>'3. Future Applications'!R465</f>
        <v>0</v>
      </c>
      <c r="Q43" s="62">
        <f>'3. Future Applications'!S465</f>
        <v>0</v>
      </c>
      <c r="R43" s="62">
        <f>'3. Future Applications'!T465*0.75</f>
        <v>0.75</v>
      </c>
      <c r="S43" s="62">
        <f>'3. Future Applications'!U465</f>
        <v>0</v>
      </c>
      <c r="T43" s="62">
        <f>'3. Future Applications'!V465</f>
        <v>0</v>
      </c>
      <c r="U43" s="62">
        <f>'3. Future Applications'!W465</f>
        <v>0</v>
      </c>
      <c r="V43" s="62">
        <f>'3. Future Applications'!X465</f>
        <v>0</v>
      </c>
      <c r="W43" s="62">
        <f>'3. Future Applications'!Y465</f>
        <v>0</v>
      </c>
      <c r="X43" s="62">
        <f>'3. Future Applications'!Z465</f>
        <v>0</v>
      </c>
      <c r="Y43" s="62">
        <f>'3. Future Applications'!AA465</f>
        <v>0</v>
      </c>
      <c r="Z43" s="62">
        <f>'3. Future Applications'!AB465</f>
        <v>0</v>
      </c>
      <c r="AA43" s="62">
        <f>'3. Future Applications'!AC465</f>
        <v>0</v>
      </c>
      <c r="AB43" s="62">
        <f>'3. Future Applications'!AD465</f>
        <v>0</v>
      </c>
    </row>
    <row r="44" spans="1:28">
      <c r="H44" s="60" t="s">
        <v>1139</v>
      </c>
      <c r="I44" s="62">
        <f>'3. Future Applications'!K466</f>
        <v>0</v>
      </c>
      <c r="J44" s="62">
        <f>'3. Future Applications'!L466</f>
        <v>0</v>
      </c>
      <c r="K44" s="62">
        <f>'3. Future Applications'!M466</f>
        <v>0</v>
      </c>
      <c r="L44" s="62">
        <f>'3. Future Applications'!N466</f>
        <v>0</v>
      </c>
      <c r="M44" s="62">
        <f>'3. Future Applications'!O466</f>
        <v>0</v>
      </c>
      <c r="N44" s="62">
        <f>'3. Future Applications'!P466</f>
        <v>0</v>
      </c>
      <c r="O44" s="62">
        <f>'3. Future Applications'!Q466</f>
        <v>0</v>
      </c>
      <c r="P44" s="62">
        <f>'3. Future Applications'!R466</f>
        <v>0</v>
      </c>
      <c r="Q44" s="62">
        <f>'3. Future Applications'!S466</f>
        <v>0</v>
      </c>
      <c r="R44" s="62">
        <f>'3. Future Applications'!T466*0.75</f>
        <v>40.5</v>
      </c>
      <c r="S44" s="62">
        <f>'3. Future Applications'!U466</f>
        <v>0</v>
      </c>
      <c r="T44" s="62">
        <f>'3. Future Applications'!V466</f>
        <v>0</v>
      </c>
      <c r="U44" s="62">
        <f>'3. Future Applications'!W466</f>
        <v>0</v>
      </c>
      <c r="V44" s="62">
        <f>'3. Future Applications'!X466</f>
        <v>0</v>
      </c>
      <c r="W44" s="62">
        <f>'3. Future Applications'!Y466</f>
        <v>0</v>
      </c>
      <c r="X44" s="62">
        <f>'3. Future Applications'!Z466</f>
        <v>0</v>
      </c>
      <c r="Y44" s="62">
        <f>'3. Future Applications'!AA466</f>
        <v>0</v>
      </c>
      <c r="Z44" s="62">
        <f>'3. Future Applications'!AB466</f>
        <v>0</v>
      </c>
      <c r="AA44" s="62">
        <f>'3. Future Applications'!AC466</f>
        <v>0</v>
      </c>
      <c r="AB44" s="62">
        <f>'3. Future Applications'!AD466</f>
        <v>0</v>
      </c>
    </row>
    <row r="45" spans="1:28">
      <c r="H45" s="61" t="s">
        <v>963</v>
      </c>
      <c r="I45" s="62"/>
      <c r="J45" s="62"/>
      <c r="K45" s="62"/>
      <c r="L45" s="62"/>
      <c r="M45" s="62"/>
      <c r="N45" s="62"/>
      <c r="O45" s="62"/>
      <c r="P45" s="62"/>
      <c r="Q45" s="62"/>
      <c r="R45" s="62"/>
      <c r="S45" s="62"/>
      <c r="T45" s="62"/>
      <c r="U45" s="62"/>
      <c r="V45" s="62"/>
      <c r="W45" s="62"/>
      <c r="X45" s="62"/>
      <c r="Y45" s="62"/>
      <c r="Z45" s="62"/>
      <c r="AA45" s="62"/>
      <c r="AB45" s="62"/>
    </row>
    <row r="46" spans="1:28">
      <c r="H46" s="60" t="s">
        <v>1135</v>
      </c>
      <c r="I46" s="62">
        <f>'3. Future Applications'!K468</f>
        <v>0</v>
      </c>
      <c r="J46" s="62">
        <f>'3. Future Applications'!L468</f>
        <v>0</v>
      </c>
      <c r="K46" s="62">
        <f>'3. Future Applications'!M468</f>
        <v>0</v>
      </c>
      <c r="L46" s="62">
        <f>'3. Future Applications'!N468</f>
        <v>0</v>
      </c>
      <c r="M46" s="62">
        <f>'3. Future Applications'!O468</f>
        <v>0</v>
      </c>
      <c r="N46" s="62">
        <f>'3. Future Applications'!P468</f>
        <v>0</v>
      </c>
      <c r="O46" s="62">
        <f>'3. Future Applications'!Q468</f>
        <v>0</v>
      </c>
      <c r="P46" s="62">
        <f>'3. Future Applications'!R468</f>
        <v>0</v>
      </c>
      <c r="Q46" s="62">
        <f>'3. Future Applications'!S468</f>
        <v>0</v>
      </c>
      <c r="R46" s="62">
        <f>'3. Future Applications'!T468</f>
        <v>0</v>
      </c>
      <c r="S46" s="62">
        <f>'3. Future Applications'!U468</f>
        <v>0</v>
      </c>
      <c r="T46" s="62">
        <f>'3. Future Applications'!V468</f>
        <v>0</v>
      </c>
      <c r="U46" s="62">
        <f>'3. Future Applications'!W468</f>
        <v>0</v>
      </c>
      <c r="V46" s="62">
        <f>'3. Future Applications'!X468</f>
        <v>0</v>
      </c>
      <c r="W46" s="62">
        <f>'3. Future Applications'!Y468</f>
        <v>0</v>
      </c>
      <c r="X46" s="62">
        <f>'3. Future Applications'!Z468</f>
        <v>0</v>
      </c>
      <c r="Y46" s="62">
        <f>'3. Future Applications'!AA468</f>
        <v>0</v>
      </c>
      <c r="Z46" s="62">
        <f>'3. Future Applications'!AB468</f>
        <v>0</v>
      </c>
      <c r="AA46" s="62">
        <f>'3. Future Applications'!AC468</f>
        <v>0</v>
      </c>
      <c r="AB46" s="62">
        <f>'3. Future Applications'!AD468</f>
        <v>0</v>
      </c>
    </row>
    <row r="47" spans="1:28">
      <c r="H47" s="60" t="s">
        <v>1136</v>
      </c>
      <c r="I47" s="62">
        <f>'3. Future Applications'!K469</f>
        <v>0</v>
      </c>
      <c r="J47" s="62">
        <f>'3. Future Applications'!L469</f>
        <v>0</v>
      </c>
      <c r="K47" s="62">
        <f>'3. Future Applications'!M469</f>
        <v>0</v>
      </c>
      <c r="L47" s="62">
        <f>'3. Future Applications'!N469</f>
        <v>0</v>
      </c>
      <c r="M47" s="62">
        <f>'3. Future Applications'!O469</f>
        <v>0</v>
      </c>
      <c r="N47" s="62">
        <f>'3. Future Applications'!P469</f>
        <v>0</v>
      </c>
      <c r="O47" s="62">
        <f>'3. Future Applications'!Q469</f>
        <v>0</v>
      </c>
      <c r="P47" s="62">
        <f>'3. Future Applications'!R469</f>
        <v>0</v>
      </c>
      <c r="Q47" s="62">
        <f>'3. Future Applications'!S469</f>
        <v>0</v>
      </c>
      <c r="R47" s="62">
        <f>'3. Future Applications'!T469</f>
        <v>0</v>
      </c>
      <c r="S47" s="62">
        <f>'3. Future Applications'!U469</f>
        <v>0</v>
      </c>
      <c r="T47" s="62">
        <f>'3. Future Applications'!V469</f>
        <v>0</v>
      </c>
      <c r="U47" s="62">
        <f>'3. Future Applications'!W469</f>
        <v>0</v>
      </c>
      <c r="V47" s="62">
        <f>'3. Future Applications'!X469</f>
        <v>0</v>
      </c>
      <c r="W47" s="62">
        <f>'3. Future Applications'!Y469</f>
        <v>0</v>
      </c>
      <c r="X47" s="62">
        <f>'3. Future Applications'!Z469</f>
        <v>0</v>
      </c>
      <c r="Y47" s="62">
        <f>'3. Future Applications'!AA469</f>
        <v>0</v>
      </c>
      <c r="Z47" s="62">
        <f>'3. Future Applications'!AB469</f>
        <v>0</v>
      </c>
      <c r="AA47" s="62">
        <f>'3. Future Applications'!AC469</f>
        <v>0</v>
      </c>
      <c r="AB47" s="62">
        <f>'3. Future Applications'!AD469</f>
        <v>0</v>
      </c>
    </row>
    <row r="48" spans="1:28">
      <c r="H48" s="60" t="s">
        <v>1137</v>
      </c>
      <c r="I48" s="62">
        <f>'3. Future Applications'!K470</f>
        <v>0</v>
      </c>
      <c r="J48" s="62">
        <f>'3. Future Applications'!L470</f>
        <v>0</v>
      </c>
      <c r="K48" s="62">
        <f>'3. Future Applications'!M470</f>
        <v>0</v>
      </c>
      <c r="L48" s="62">
        <f>'3. Future Applications'!N470</f>
        <v>0</v>
      </c>
      <c r="M48" s="62">
        <f>'3. Future Applications'!O470</f>
        <v>0</v>
      </c>
      <c r="N48" s="62">
        <f>'3. Future Applications'!P470</f>
        <v>0</v>
      </c>
      <c r="O48" s="62">
        <f>'3. Future Applications'!Q470</f>
        <v>0</v>
      </c>
      <c r="P48" s="62">
        <f>'3. Future Applications'!R470</f>
        <v>0</v>
      </c>
      <c r="Q48" s="62">
        <f>'3. Future Applications'!S470</f>
        <v>0</v>
      </c>
      <c r="R48" s="62">
        <f>'3. Future Applications'!T470</f>
        <v>0</v>
      </c>
      <c r="S48" s="62">
        <f>'3. Future Applications'!U470</f>
        <v>0</v>
      </c>
      <c r="T48" s="62">
        <f>'3. Future Applications'!V470</f>
        <v>0</v>
      </c>
      <c r="U48" s="62">
        <f>'3. Future Applications'!W470</f>
        <v>0</v>
      </c>
      <c r="V48" s="62">
        <f>'3. Future Applications'!X470</f>
        <v>0</v>
      </c>
      <c r="W48" s="62">
        <f>'3. Future Applications'!Y470</f>
        <v>0</v>
      </c>
      <c r="X48" s="62">
        <f>'3. Future Applications'!Z470</f>
        <v>0</v>
      </c>
      <c r="Y48" s="62">
        <f>'3. Future Applications'!AA470</f>
        <v>0</v>
      </c>
      <c r="Z48" s="62">
        <f>'3. Future Applications'!AB470</f>
        <v>0</v>
      </c>
      <c r="AA48" s="62">
        <f>'3. Future Applications'!AC470</f>
        <v>0</v>
      </c>
      <c r="AB48" s="62">
        <f>'3. Future Applications'!AD470</f>
        <v>0</v>
      </c>
    </row>
    <row r="49" spans="8:28">
      <c r="H49" s="60" t="s">
        <v>1138</v>
      </c>
      <c r="I49" s="62">
        <f>'3. Future Applications'!K471*0.75</f>
        <v>0.75</v>
      </c>
      <c r="J49" s="62">
        <f>'3. Future Applications'!L471</f>
        <v>0</v>
      </c>
      <c r="K49" s="62">
        <f>'3. Future Applications'!M471</f>
        <v>0</v>
      </c>
      <c r="L49" s="62">
        <f>'3. Future Applications'!N471</f>
        <v>0</v>
      </c>
      <c r="M49" s="62">
        <f>'3. Future Applications'!O471</f>
        <v>0</v>
      </c>
      <c r="N49" s="62">
        <f>'3. Future Applications'!P471</f>
        <v>0</v>
      </c>
      <c r="O49" s="62">
        <f>'3. Future Applications'!Q471</f>
        <v>0</v>
      </c>
      <c r="P49" s="62">
        <f>'3. Future Applications'!R471</f>
        <v>0</v>
      </c>
      <c r="Q49" s="62">
        <f>'3. Future Applications'!S471</f>
        <v>0</v>
      </c>
      <c r="R49" s="62">
        <f>'3. Future Applications'!T471</f>
        <v>0</v>
      </c>
      <c r="S49" s="62">
        <f>'3. Future Applications'!U471</f>
        <v>0</v>
      </c>
      <c r="T49" s="62">
        <f>'3. Future Applications'!V471</f>
        <v>0</v>
      </c>
      <c r="U49" s="62">
        <f>'3. Future Applications'!W471</f>
        <v>0</v>
      </c>
      <c r="V49" s="62">
        <f>'3. Future Applications'!X471</f>
        <v>0</v>
      </c>
      <c r="W49" s="62">
        <f>'3. Future Applications'!Y471</f>
        <v>0</v>
      </c>
      <c r="X49" s="62">
        <f>'3. Future Applications'!Z471</f>
        <v>0</v>
      </c>
      <c r="Y49" s="62">
        <f>'3. Future Applications'!AA471</f>
        <v>0</v>
      </c>
      <c r="Z49" s="62">
        <f>'3. Future Applications'!AB471</f>
        <v>0</v>
      </c>
      <c r="AA49" s="62">
        <f>'3. Future Applications'!AC471</f>
        <v>0</v>
      </c>
      <c r="AB49" s="62">
        <f>'3. Future Applications'!AD471</f>
        <v>0</v>
      </c>
    </row>
    <row r="50" spans="8:28">
      <c r="H50" s="60" t="s">
        <v>1139</v>
      </c>
      <c r="I50" s="62">
        <f>'3. Future Applications'!K472*0.75</f>
        <v>0.75</v>
      </c>
      <c r="J50" s="62">
        <f>'3. Future Applications'!L472</f>
        <v>0</v>
      </c>
      <c r="K50" s="62">
        <f>'3. Future Applications'!M472</f>
        <v>0</v>
      </c>
      <c r="L50" s="62">
        <f>'3. Future Applications'!N472</f>
        <v>0</v>
      </c>
      <c r="M50" s="62">
        <f>'3. Future Applications'!O472</f>
        <v>0</v>
      </c>
      <c r="N50" s="62">
        <f>'3. Future Applications'!P472</f>
        <v>0</v>
      </c>
      <c r="O50" s="62">
        <f>'3. Future Applications'!Q472</f>
        <v>0</v>
      </c>
      <c r="P50" s="62">
        <f>'3. Future Applications'!R472</f>
        <v>0</v>
      </c>
      <c r="Q50" s="62">
        <f>'3. Future Applications'!S472</f>
        <v>0</v>
      </c>
      <c r="R50" s="62">
        <f>'3. Future Applications'!T472</f>
        <v>0</v>
      </c>
      <c r="S50" s="62">
        <f>'3. Future Applications'!U472</f>
        <v>0</v>
      </c>
      <c r="T50" s="62">
        <f>'3. Future Applications'!V472</f>
        <v>0</v>
      </c>
      <c r="U50" s="62">
        <f>'3. Future Applications'!W472</f>
        <v>0</v>
      </c>
      <c r="V50" s="62">
        <f>'3. Future Applications'!X472</f>
        <v>0</v>
      </c>
      <c r="W50" s="62">
        <f>'3. Future Applications'!Y472</f>
        <v>0</v>
      </c>
      <c r="X50" s="62">
        <f>'3. Future Applications'!Z472</f>
        <v>0</v>
      </c>
      <c r="Y50" s="62">
        <f>'3. Future Applications'!AA472</f>
        <v>0</v>
      </c>
      <c r="Z50" s="62">
        <f>'3. Future Applications'!AB472</f>
        <v>0</v>
      </c>
      <c r="AA50" s="62">
        <f>'3. Future Applications'!AC472</f>
        <v>0</v>
      </c>
      <c r="AB50" s="62">
        <f>'3. Future Applications'!AD472</f>
        <v>0</v>
      </c>
    </row>
    <row r="51" spans="8:28">
      <c r="H51" s="60"/>
      <c r="I51" s="62"/>
      <c r="J51" s="62"/>
      <c r="K51" s="62"/>
      <c r="L51" s="62"/>
      <c r="M51" s="62"/>
      <c r="N51" s="62"/>
      <c r="O51" s="62"/>
      <c r="P51" s="62"/>
      <c r="Q51" s="62"/>
      <c r="R51" s="62"/>
      <c r="S51" s="62"/>
      <c r="T51" s="62"/>
      <c r="U51" s="62"/>
      <c r="V51" s="62"/>
      <c r="W51" s="62"/>
      <c r="X51" s="62"/>
      <c r="Y51" s="62"/>
      <c r="Z51" s="62"/>
      <c r="AA51" s="62"/>
      <c r="AB51" s="62"/>
    </row>
    <row r="52" spans="8:28">
      <c r="H52" s="59" t="s">
        <v>1156</v>
      </c>
      <c r="I52" s="62"/>
      <c r="J52" s="62"/>
      <c r="K52" s="62"/>
      <c r="L52" s="62"/>
      <c r="M52" s="62"/>
      <c r="N52" s="62"/>
      <c r="O52" s="62"/>
      <c r="P52" s="62"/>
      <c r="Q52" s="62"/>
      <c r="R52" s="62"/>
      <c r="S52" s="62"/>
      <c r="T52" s="62"/>
      <c r="U52" s="62"/>
      <c r="V52" s="62"/>
      <c r="W52" s="62"/>
      <c r="X52" s="62"/>
      <c r="Y52" s="62"/>
      <c r="Z52" s="62"/>
      <c r="AA52" s="62"/>
      <c r="AB52" s="62"/>
    </row>
    <row r="53" spans="8:28">
      <c r="H53" s="61" t="s">
        <v>962</v>
      </c>
      <c r="I53" s="62"/>
      <c r="J53" s="62"/>
      <c r="K53" s="62"/>
      <c r="L53" s="62"/>
      <c r="M53" s="62"/>
      <c r="N53" s="62"/>
      <c r="O53" s="62"/>
      <c r="P53" s="62"/>
      <c r="Q53" s="62"/>
      <c r="R53" s="62"/>
      <c r="S53" s="62"/>
      <c r="T53" s="62"/>
      <c r="U53" s="62"/>
      <c r="V53" s="62"/>
      <c r="W53" s="62"/>
      <c r="X53" s="62"/>
      <c r="Y53" s="62"/>
      <c r="Z53" s="62"/>
      <c r="AA53" s="62"/>
      <c r="AB53" s="62"/>
    </row>
    <row r="54" spans="8:28">
      <c r="H54" s="60" t="s">
        <v>1135</v>
      </c>
      <c r="I54" s="62">
        <f>'3. Future Applications'!K476</f>
        <v>0</v>
      </c>
      <c r="J54" s="62">
        <f>'3. Future Applications'!L476</f>
        <v>0</v>
      </c>
      <c r="K54" s="62">
        <f>'3. Future Applications'!M476</f>
        <v>0</v>
      </c>
      <c r="L54" s="62">
        <f>'3. Future Applications'!N476</f>
        <v>0</v>
      </c>
      <c r="M54" s="62">
        <f>'3. Future Applications'!O476</f>
        <v>0</v>
      </c>
      <c r="N54" s="62">
        <f>'3. Future Applications'!P476</f>
        <v>0</v>
      </c>
      <c r="O54" s="62">
        <f>'3. Future Applications'!Q476</f>
        <v>0</v>
      </c>
      <c r="P54" s="62">
        <f>'3. Future Applications'!R476</f>
        <v>0</v>
      </c>
      <c r="Q54" s="62">
        <f>'3. Future Applications'!S476</f>
        <v>0</v>
      </c>
      <c r="R54" s="62">
        <f>'3. Future Applications'!T476*0.5</f>
        <v>11.5</v>
      </c>
      <c r="S54" s="62">
        <f>'3. Future Applications'!U476</f>
        <v>0</v>
      </c>
      <c r="T54" s="62">
        <f>'3. Future Applications'!V476</f>
        <v>0</v>
      </c>
      <c r="U54" s="62">
        <f>'3. Future Applications'!W476</f>
        <v>0</v>
      </c>
      <c r="V54" s="62">
        <f>'3. Future Applications'!X476</f>
        <v>0</v>
      </c>
      <c r="W54" s="62">
        <f>'3. Future Applications'!Y476</f>
        <v>0</v>
      </c>
      <c r="X54" s="62">
        <f>'3. Future Applications'!Z476</f>
        <v>0</v>
      </c>
      <c r="Y54" s="62">
        <f>'3. Future Applications'!AA476</f>
        <v>0</v>
      </c>
      <c r="Z54" s="62">
        <f>'3. Future Applications'!AB476</f>
        <v>0</v>
      </c>
      <c r="AA54" s="62">
        <f>'3. Future Applications'!AC476</f>
        <v>0</v>
      </c>
      <c r="AB54" s="62">
        <f>'3. Future Applications'!AD476</f>
        <v>0</v>
      </c>
    </row>
    <row r="55" spans="8:28">
      <c r="H55" s="60" t="s">
        <v>1136</v>
      </c>
      <c r="I55" s="62">
        <f>'3. Future Applications'!K477</f>
        <v>0</v>
      </c>
      <c r="J55" s="62">
        <f>'3. Future Applications'!L477</f>
        <v>0</v>
      </c>
      <c r="K55" s="62">
        <f>'3. Future Applications'!M477</f>
        <v>0</v>
      </c>
      <c r="L55" s="62">
        <f>'3. Future Applications'!N477</f>
        <v>0</v>
      </c>
      <c r="M55" s="62">
        <f>'3. Future Applications'!O477</f>
        <v>0</v>
      </c>
      <c r="N55" s="62">
        <f>'3. Future Applications'!P477</f>
        <v>0</v>
      </c>
      <c r="O55" s="62">
        <f>'3. Future Applications'!Q477</f>
        <v>0</v>
      </c>
      <c r="P55" s="62">
        <f>'3. Future Applications'!R477</f>
        <v>0</v>
      </c>
      <c r="Q55" s="62">
        <f>'3. Future Applications'!S477</f>
        <v>0</v>
      </c>
      <c r="R55" s="62">
        <f>'3. Future Applications'!T477*0.5</f>
        <v>116.5</v>
      </c>
      <c r="S55" s="62">
        <f>'3. Future Applications'!U477</f>
        <v>0</v>
      </c>
      <c r="T55" s="62">
        <f>'3. Future Applications'!V477</f>
        <v>0</v>
      </c>
      <c r="U55" s="62">
        <f>'3. Future Applications'!W477</f>
        <v>0</v>
      </c>
      <c r="V55" s="62">
        <f>'3. Future Applications'!X477</f>
        <v>0</v>
      </c>
      <c r="W55" s="62">
        <f>'3. Future Applications'!Y477</f>
        <v>0</v>
      </c>
      <c r="X55" s="62">
        <f>'3. Future Applications'!Z477</f>
        <v>0</v>
      </c>
      <c r="Y55" s="62">
        <f>'3. Future Applications'!AA477</f>
        <v>0</v>
      </c>
      <c r="Z55" s="62">
        <f>'3. Future Applications'!AB477</f>
        <v>0</v>
      </c>
      <c r="AA55" s="62">
        <f>'3. Future Applications'!AC477</f>
        <v>0</v>
      </c>
      <c r="AB55" s="62">
        <f>'3. Future Applications'!AD477</f>
        <v>0</v>
      </c>
    </row>
    <row r="56" spans="8:28">
      <c r="H56" s="60" t="s">
        <v>1137</v>
      </c>
      <c r="I56" s="62">
        <f>'3. Future Applications'!K478</f>
        <v>0</v>
      </c>
      <c r="J56" s="62">
        <f>'3. Future Applications'!L478</f>
        <v>0</v>
      </c>
      <c r="K56" s="62">
        <f>'3. Future Applications'!M478</f>
        <v>0</v>
      </c>
      <c r="L56" s="62">
        <f>'3. Future Applications'!N478</f>
        <v>0</v>
      </c>
      <c r="M56" s="62">
        <f>'3. Future Applications'!O478</f>
        <v>0</v>
      </c>
      <c r="N56" s="62">
        <f>'3. Future Applications'!P478</f>
        <v>0</v>
      </c>
      <c r="O56" s="62">
        <f>'3. Future Applications'!Q478</f>
        <v>0</v>
      </c>
      <c r="P56" s="62">
        <f>'3. Future Applications'!R478</f>
        <v>0</v>
      </c>
      <c r="Q56" s="62">
        <f>'3. Future Applications'!S478</f>
        <v>0</v>
      </c>
      <c r="R56" s="62">
        <f>'3. Future Applications'!T478</f>
        <v>0</v>
      </c>
      <c r="S56" s="62">
        <f>'3. Future Applications'!U478</f>
        <v>0</v>
      </c>
      <c r="T56" s="62">
        <f>'3. Future Applications'!V478</f>
        <v>0</v>
      </c>
      <c r="U56" s="62">
        <f>'3. Future Applications'!W478</f>
        <v>0</v>
      </c>
      <c r="V56" s="62">
        <f>'3. Future Applications'!X478</f>
        <v>0</v>
      </c>
      <c r="W56" s="62">
        <f>'3. Future Applications'!Y478</f>
        <v>0</v>
      </c>
      <c r="X56" s="62">
        <f>'3. Future Applications'!Z478</f>
        <v>0</v>
      </c>
      <c r="Y56" s="62">
        <f>'3. Future Applications'!AA478</f>
        <v>0</v>
      </c>
      <c r="Z56" s="62">
        <f>'3. Future Applications'!AB478</f>
        <v>0</v>
      </c>
      <c r="AA56" s="62">
        <f>'3. Future Applications'!AC478</f>
        <v>0</v>
      </c>
      <c r="AB56" s="62">
        <f>'3. Future Applications'!AD478</f>
        <v>0</v>
      </c>
    </row>
    <row r="57" spans="8:28">
      <c r="H57" s="60" t="s">
        <v>1138</v>
      </c>
      <c r="I57" s="62">
        <f>'3. Future Applications'!K479</f>
        <v>0</v>
      </c>
      <c r="J57" s="62">
        <f>'3. Future Applications'!L479</f>
        <v>0</v>
      </c>
      <c r="K57" s="62">
        <f>'3. Future Applications'!M479</f>
        <v>0</v>
      </c>
      <c r="L57" s="62">
        <f>'3. Future Applications'!N479</f>
        <v>0</v>
      </c>
      <c r="M57" s="62">
        <f>'3. Future Applications'!O479</f>
        <v>0</v>
      </c>
      <c r="N57" s="62">
        <f>'3. Future Applications'!P479</f>
        <v>0</v>
      </c>
      <c r="O57" s="62">
        <f>'3. Future Applications'!Q479</f>
        <v>0</v>
      </c>
      <c r="P57" s="62">
        <f>'3. Future Applications'!R479</f>
        <v>0</v>
      </c>
      <c r="Q57" s="62">
        <f>'3. Future Applications'!S479</f>
        <v>0</v>
      </c>
      <c r="R57" s="62">
        <f>'3. Future Applications'!T479*0.5</f>
        <v>0.5</v>
      </c>
      <c r="S57" s="62">
        <f>'3. Future Applications'!U479</f>
        <v>0</v>
      </c>
      <c r="T57" s="62">
        <f>'3. Future Applications'!V479</f>
        <v>0</v>
      </c>
      <c r="U57" s="62">
        <f>'3. Future Applications'!W479</f>
        <v>0</v>
      </c>
      <c r="V57" s="62">
        <f>'3. Future Applications'!X479</f>
        <v>0</v>
      </c>
      <c r="W57" s="62">
        <f>'3. Future Applications'!Y479</f>
        <v>0</v>
      </c>
      <c r="X57" s="62">
        <f>'3. Future Applications'!Z479</f>
        <v>0</v>
      </c>
      <c r="Y57" s="62">
        <f>'3. Future Applications'!AA479</f>
        <v>0</v>
      </c>
      <c r="Z57" s="62">
        <f>'3. Future Applications'!AB479</f>
        <v>0</v>
      </c>
      <c r="AA57" s="62">
        <f>'3. Future Applications'!AC479</f>
        <v>0</v>
      </c>
      <c r="AB57" s="62">
        <f>'3. Future Applications'!AD479</f>
        <v>0</v>
      </c>
    </row>
    <row r="58" spans="8:28">
      <c r="H58" s="60" t="s">
        <v>1139</v>
      </c>
      <c r="I58" s="62">
        <f>'3. Future Applications'!K480</f>
        <v>0</v>
      </c>
      <c r="J58" s="62">
        <f>'3. Future Applications'!L480</f>
        <v>0</v>
      </c>
      <c r="K58" s="62">
        <f>'3. Future Applications'!M480</f>
        <v>0</v>
      </c>
      <c r="L58" s="62">
        <f>'3. Future Applications'!N480</f>
        <v>0</v>
      </c>
      <c r="M58" s="62">
        <f>'3. Future Applications'!O480</f>
        <v>0</v>
      </c>
      <c r="N58" s="62">
        <f>'3. Future Applications'!P480</f>
        <v>0</v>
      </c>
      <c r="O58" s="62">
        <f>'3. Future Applications'!Q480</f>
        <v>0</v>
      </c>
      <c r="P58" s="62">
        <f>'3. Future Applications'!R480</f>
        <v>0</v>
      </c>
      <c r="Q58" s="62">
        <f>'3. Future Applications'!S480</f>
        <v>0</v>
      </c>
      <c r="R58" s="62">
        <f>'3. Future Applications'!T480*0.5</f>
        <v>128.5</v>
      </c>
      <c r="S58" s="62">
        <f>'3. Future Applications'!U480</f>
        <v>0</v>
      </c>
      <c r="T58" s="62">
        <f>'3. Future Applications'!V480</f>
        <v>0</v>
      </c>
      <c r="U58" s="62">
        <f>'3. Future Applications'!W480</f>
        <v>0</v>
      </c>
      <c r="V58" s="62">
        <f>'3. Future Applications'!X480</f>
        <v>0</v>
      </c>
      <c r="W58" s="62">
        <f>'3. Future Applications'!Y480</f>
        <v>0</v>
      </c>
      <c r="X58" s="62">
        <f>'3. Future Applications'!Z480</f>
        <v>0</v>
      </c>
      <c r="Y58" s="62">
        <f>'3. Future Applications'!AA480</f>
        <v>0</v>
      </c>
      <c r="Z58" s="62">
        <f>'3. Future Applications'!AB480</f>
        <v>0</v>
      </c>
      <c r="AA58" s="62">
        <f>'3. Future Applications'!AC480</f>
        <v>0</v>
      </c>
      <c r="AB58" s="62">
        <f>'3. Future Applications'!AD480</f>
        <v>0</v>
      </c>
    </row>
    <row r="59" spans="8:28">
      <c r="H59" s="61" t="s">
        <v>963</v>
      </c>
      <c r="I59" s="62"/>
      <c r="J59" s="62"/>
      <c r="K59" s="62"/>
      <c r="L59" s="62"/>
      <c r="M59" s="62"/>
      <c r="N59" s="62"/>
      <c r="O59" s="62"/>
      <c r="P59" s="62"/>
      <c r="Q59" s="62"/>
      <c r="R59" s="62"/>
      <c r="S59" s="62"/>
      <c r="T59" s="62"/>
      <c r="U59" s="62"/>
      <c r="V59" s="62"/>
      <c r="W59" s="62"/>
      <c r="X59" s="62"/>
      <c r="Y59" s="62"/>
      <c r="Z59" s="62"/>
      <c r="AA59" s="62"/>
      <c r="AB59" s="62"/>
    </row>
    <row r="60" spans="8:28">
      <c r="H60" s="60" t="s">
        <v>1135</v>
      </c>
      <c r="I60" s="62">
        <f>'3. Future Applications'!K482*0.5</f>
        <v>2.5</v>
      </c>
      <c r="J60" s="62">
        <f>'3. Future Applications'!L482</f>
        <v>0</v>
      </c>
      <c r="K60" s="62">
        <f>'3. Future Applications'!M482</f>
        <v>0</v>
      </c>
      <c r="L60" s="62">
        <f>'3. Future Applications'!N482</f>
        <v>0</v>
      </c>
      <c r="M60" s="62">
        <f>'3. Future Applications'!O482</f>
        <v>0</v>
      </c>
      <c r="N60" s="62">
        <f>'3. Future Applications'!P482</f>
        <v>0</v>
      </c>
      <c r="O60" s="62">
        <f>'3. Future Applications'!Q482</f>
        <v>0</v>
      </c>
      <c r="P60" s="62">
        <f>'3. Future Applications'!R482</f>
        <v>0</v>
      </c>
      <c r="Q60" s="62">
        <f>'3. Future Applications'!S482</f>
        <v>0</v>
      </c>
      <c r="R60" s="62">
        <f>'3. Future Applications'!T482</f>
        <v>0</v>
      </c>
      <c r="S60" s="62">
        <f>'3. Future Applications'!U482</f>
        <v>0</v>
      </c>
      <c r="T60" s="62">
        <f>'3. Future Applications'!V482</f>
        <v>0</v>
      </c>
      <c r="U60" s="62">
        <f>'3. Future Applications'!W482</f>
        <v>0</v>
      </c>
      <c r="V60" s="62">
        <f>'3. Future Applications'!X482</f>
        <v>0</v>
      </c>
      <c r="W60" s="62">
        <f>'3. Future Applications'!Y482</f>
        <v>0</v>
      </c>
      <c r="X60" s="62">
        <f>'3. Future Applications'!Z482</f>
        <v>0</v>
      </c>
      <c r="Y60" s="62">
        <f>'3. Future Applications'!AA482</f>
        <v>0</v>
      </c>
      <c r="Z60" s="62">
        <f>'3. Future Applications'!AB482</f>
        <v>0</v>
      </c>
      <c r="AA60" s="62">
        <f>'3. Future Applications'!AC482</f>
        <v>0</v>
      </c>
      <c r="AB60" s="62">
        <f>'3. Future Applications'!AD482</f>
        <v>0</v>
      </c>
    </row>
    <row r="61" spans="8:28">
      <c r="H61" s="60" t="s">
        <v>1136</v>
      </c>
      <c r="I61" s="62">
        <f>'3. Future Applications'!K483*0.5</f>
        <v>58</v>
      </c>
      <c r="J61" s="62">
        <f>'3. Future Applications'!L483</f>
        <v>0</v>
      </c>
      <c r="K61" s="62">
        <f>'3. Future Applications'!M483</f>
        <v>0</v>
      </c>
      <c r="L61" s="62">
        <f>'3. Future Applications'!N483</f>
        <v>0</v>
      </c>
      <c r="M61" s="62">
        <f>'3. Future Applications'!O483</f>
        <v>0</v>
      </c>
      <c r="N61" s="62">
        <f>'3. Future Applications'!P483</f>
        <v>0</v>
      </c>
      <c r="O61" s="62">
        <f>'3. Future Applications'!Q483</f>
        <v>0</v>
      </c>
      <c r="P61" s="62">
        <f>'3. Future Applications'!R483</f>
        <v>0</v>
      </c>
      <c r="Q61" s="62">
        <f>'3. Future Applications'!S483</f>
        <v>0</v>
      </c>
      <c r="R61" s="62">
        <f>'3. Future Applications'!T483</f>
        <v>0</v>
      </c>
      <c r="S61" s="62">
        <f>'3. Future Applications'!U483</f>
        <v>0</v>
      </c>
      <c r="T61" s="62">
        <f>'3. Future Applications'!V483</f>
        <v>0</v>
      </c>
      <c r="U61" s="62">
        <f>'3. Future Applications'!W483</f>
        <v>0</v>
      </c>
      <c r="V61" s="62">
        <f>'3. Future Applications'!X483</f>
        <v>0</v>
      </c>
      <c r="W61" s="62">
        <f>'3. Future Applications'!Y483</f>
        <v>0</v>
      </c>
      <c r="X61" s="62">
        <f>'3. Future Applications'!Z483</f>
        <v>0</v>
      </c>
      <c r="Y61" s="62">
        <f>'3. Future Applications'!AA483</f>
        <v>0</v>
      </c>
      <c r="Z61" s="62">
        <f>'3. Future Applications'!AB483</f>
        <v>0</v>
      </c>
      <c r="AA61" s="62">
        <f>'3. Future Applications'!AC483</f>
        <v>0</v>
      </c>
      <c r="AB61" s="62">
        <f>'3. Future Applications'!AD483</f>
        <v>0</v>
      </c>
    </row>
    <row r="62" spans="8:28">
      <c r="H62" s="60" t="s">
        <v>1137</v>
      </c>
      <c r="I62" s="62">
        <f>'3. Future Applications'!K484*0.5</f>
        <v>3</v>
      </c>
      <c r="J62" s="62">
        <f>'3. Future Applications'!L484</f>
        <v>0</v>
      </c>
      <c r="K62" s="62">
        <f>'3. Future Applications'!M484</f>
        <v>0</v>
      </c>
      <c r="L62" s="62">
        <f>'3. Future Applications'!N484</f>
        <v>0</v>
      </c>
      <c r="M62" s="62">
        <f>'3. Future Applications'!O484</f>
        <v>0</v>
      </c>
      <c r="N62" s="62">
        <f>'3. Future Applications'!P484</f>
        <v>0</v>
      </c>
      <c r="O62" s="62">
        <f>'3. Future Applications'!Q484</f>
        <v>0</v>
      </c>
      <c r="P62" s="62">
        <f>'3. Future Applications'!R484</f>
        <v>0</v>
      </c>
      <c r="Q62" s="62">
        <f>'3. Future Applications'!S484</f>
        <v>0</v>
      </c>
      <c r="R62" s="62">
        <f>'3. Future Applications'!T484</f>
        <v>0</v>
      </c>
      <c r="S62" s="62">
        <f>'3. Future Applications'!U484</f>
        <v>0</v>
      </c>
      <c r="T62" s="62">
        <f>'3. Future Applications'!V484</f>
        <v>0</v>
      </c>
      <c r="U62" s="62">
        <f>'3. Future Applications'!W484</f>
        <v>0</v>
      </c>
      <c r="V62" s="62">
        <f>'3. Future Applications'!X484</f>
        <v>0</v>
      </c>
      <c r="W62" s="62">
        <f>'3. Future Applications'!Y484</f>
        <v>0</v>
      </c>
      <c r="X62" s="62">
        <f>'3. Future Applications'!Z484</f>
        <v>0</v>
      </c>
      <c r="Y62" s="62">
        <f>'3. Future Applications'!AA484</f>
        <v>0</v>
      </c>
      <c r="Z62" s="62">
        <f>'3. Future Applications'!AB484</f>
        <v>0</v>
      </c>
      <c r="AA62" s="62">
        <f>'3. Future Applications'!AC484</f>
        <v>0</v>
      </c>
      <c r="AB62" s="62">
        <f>'3. Future Applications'!AD484</f>
        <v>0</v>
      </c>
    </row>
    <row r="63" spans="8:28">
      <c r="H63" s="60" t="s">
        <v>1138</v>
      </c>
      <c r="I63" s="62">
        <f>'3. Future Applications'!K485*0.5</f>
        <v>1.5</v>
      </c>
      <c r="J63" s="62">
        <f>'3. Future Applications'!L485</f>
        <v>0</v>
      </c>
      <c r="K63" s="62">
        <f>'3. Future Applications'!M485</f>
        <v>0</v>
      </c>
      <c r="L63" s="62">
        <f>'3. Future Applications'!N485</f>
        <v>0</v>
      </c>
      <c r="M63" s="62">
        <f>'3. Future Applications'!O485</f>
        <v>0</v>
      </c>
      <c r="N63" s="62">
        <f>'3. Future Applications'!P485</f>
        <v>0</v>
      </c>
      <c r="O63" s="62">
        <f>'3. Future Applications'!Q485</f>
        <v>0</v>
      </c>
      <c r="P63" s="62">
        <f>'3. Future Applications'!R485</f>
        <v>0</v>
      </c>
      <c r="Q63" s="62">
        <f>'3. Future Applications'!S485</f>
        <v>0</v>
      </c>
      <c r="R63" s="62">
        <f>'3. Future Applications'!T485</f>
        <v>0</v>
      </c>
      <c r="S63" s="62">
        <f>'3. Future Applications'!U485</f>
        <v>0</v>
      </c>
      <c r="T63" s="62">
        <f>'3. Future Applications'!V485</f>
        <v>0</v>
      </c>
      <c r="U63" s="62">
        <f>'3. Future Applications'!W485</f>
        <v>0</v>
      </c>
      <c r="V63" s="62">
        <f>'3. Future Applications'!X485</f>
        <v>0</v>
      </c>
      <c r="W63" s="62">
        <f>'3. Future Applications'!Y485</f>
        <v>0</v>
      </c>
      <c r="X63" s="62">
        <f>'3. Future Applications'!Z485</f>
        <v>0</v>
      </c>
      <c r="Y63" s="62">
        <f>'3. Future Applications'!AA485</f>
        <v>0</v>
      </c>
      <c r="Z63" s="62">
        <f>'3. Future Applications'!AB485</f>
        <v>0</v>
      </c>
      <c r="AA63" s="62">
        <f>'3. Future Applications'!AC485</f>
        <v>0</v>
      </c>
      <c r="AB63" s="62">
        <f>'3. Future Applications'!AD485</f>
        <v>0</v>
      </c>
    </row>
    <row r="64" spans="8:28">
      <c r="H64" s="60" t="s">
        <v>1139</v>
      </c>
      <c r="I64" s="62">
        <f>'3. Future Applications'!K486*0.5</f>
        <v>65</v>
      </c>
      <c r="J64" s="62">
        <f>'3. Future Applications'!L486</f>
        <v>0</v>
      </c>
      <c r="K64" s="62">
        <f>'3. Future Applications'!M486</f>
        <v>0</v>
      </c>
      <c r="L64" s="62">
        <f>'3. Future Applications'!N486</f>
        <v>0</v>
      </c>
      <c r="M64" s="62">
        <f>'3. Future Applications'!O486</f>
        <v>0</v>
      </c>
      <c r="N64" s="62">
        <f>'3. Future Applications'!P486</f>
        <v>0</v>
      </c>
      <c r="O64" s="62">
        <f>'3. Future Applications'!Q486</f>
        <v>0</v>
      </c>
      <c r="P64" s="62">
        <f>'3. Future Applications'!R486</f>
        <v>0</v>
      </c>
      <c r="Q64" s="62">
        <f>'3. Future Applications'!S486</f>
        <v>0</v>
      </c>
      <c r="R64" s="62">
        <f>'3. Future Applications'!T486</f>
        <v>0</v>
      </c>
      <c r="S64" s="62">
        <f>'3. Future Applications'!U486</f>
        <v>0</v>
      </c>
      <c r="T64" s="62">
        <f>'3. Future Applications'!V486</f>
        <v>0</v>
      </c>
      <c r="U64" s="62">
        <f>'3. Future Applications'!W486</f>
        <v>0</v>
      </c>
      <c r="V64" s="62">
        <f>'3. Future Applications'!X486</f>
        <v>0</v>
      </c>
      <c r="W64" s="62">
        <f>'3. Future Applications'!Y486</f>
        <v>0</v>
      </c>
      <c r="X64" s="62">
        <f>'3. Future Applications'!Z486</f>
        <v>0</v>
      </c>
      <c r="Y64" s="62">
        <f>'3. Future Applications'!AA486</f>
        <v>0</v>
      </c>
      <c r="Z64" s="62">
        <f>'3. Future Applications'!AB486</f>
        <v>0</v>
      </c>
      <c r="AA64" s="62">
        <f>'3. Future Applications'!AC486</f>
        <v>0</v>
      </c>
      <c r="AB64" s="62">
        <f>'3. Future Applications'!AD486</f>
        <v>0</v>
      </c>
    </row>
  </sheetData>
  <sheetProtection password="8725" sheet="1" objects="1" scenarios="1"/>
  <mergeCells count="4">
    <mergeCell ref="A3:AB3"/>
    <mergeCell ref="A4:H4"/>
    <mergeCell ref="A35:AB35"/>
    <mergeCell ref="A36:H36"/>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BJ134"/>
  <sheetViews>
    <sheetView zoomScale="80" zoomScaleNormal="80" workbookViewId="0">
      <selection activeCell="E15" sqref="E15"/>
    </sheetView>
  </sheetViews>
  <sheetFormatPr defaultRowHeight="12.75"/>
  <cols>
    <col min="1" max="1" width="13" style="32" customWidth="1"/>
    <col min="2" max="2" width="60" style="32" customWidth="1"/>
    <col min="3" max="3" width="10" style="32" bestFit="1" customWidth="1"/>
    <col min="4" max="22" width="8.5703125" style="32" bestFit="1" customWidth="1"/>
    <col min="23" max="23" width="9.5703125" style="32" bestFit="1" customWidth="1"/>
    <col min="24" max="24" width="11.5703125" style="31" customWidth="1"/>
    <col min="25" max="25" width="47.28515625" style="31" customWidth="1"/>
    <col min="26" max="26" width="9.5703125" style="31" customWidth="1"/>
    <col min="27" max="27" width="16.42578125" style="31" customWidth="1"/>
    <col min="28" max="28" width="15.28515625" style="31" bestFit="1" customWidth="1"/>
    <col min="29" max="62" width="9.140625" style="31"/>
    <col min="63" max="16384" width="9.140625" style="32"/>
  </cols>
  <sheetData>
    <row r="1" spans="1:62" s="107" customFormat="1" ht="18">
      <c r="A1" s="108" t="s">
        <v>1184</v>
      </c>
    </row>
    <row r="2" spans="1:62">
      <c r="A2" s="210" t="s">
        <v>797</v>
      </c>
      <c r="B2" s="210"/>
      <c r="C2" s="210"/>
      <c r="D2" s="210"/>
      <c r="E2" s="210"/>
      <c r="F2" s="210"/>
      <c r="G2" s="210"/>
      <c r="H2" s="210"/>
      <c r="I2" s="210"/>
      <c r="J2" s="210"/>
      <c r="K2" s="210"/>
      <c r="L2" s="210"/>
      <c r="M2" s="210"/>
      <c r="N2" s="210"/>
      <c r="O2" s="210"/>
      <c r="P2" s="210"/>
      <c r="Q2" s="210"/>
      <c r="R2" s="210"/>
      <c r="S2" s="210"/>
      <c r="T2" s="210"/>
      <c r="U2" s="210"/>
      <c r="V2" s="210"/>
      <c r="W2" s="210"/>
      <c r="X2" s="210"/>
      <c r="Y2" s="210"/>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row>
    <row r="3" spans="1:62">
      <c r="A3" s="32" t="s">
        <v>1146</v>
      </c>
      <c r="X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row>
    <row r="4" spans="1:62">
      <c r="A4" s="32" t="s">
        <v>804</v>
      </c>
      <c r="X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row>
    <row r="5" spans="1:62" s="104" customFormat="1" ht="26.25" customHeight="1">
      <c r="A5" s="136"/>
      <c r="B5" s="136"/>
      <c r="C5" s="136"/>
      <c r="D5" s="136"/>
      <c r="E5" s="136"/>
      <c r="F5" s="136"/>
      <c r="G5" s="136"/>
      <c r="H5" s="136"/>
      <c r="I5" s="136"/>
      <c r="J5" s="136"/>
      <c r="K5" s="136"/>
      <c r="L5" s="136"/>
      <c r="M5" s="136"/>
      <c r="N5" s="136"/>
      <c r="O5" s="136"/>
      <c r="P5" s="136"/>
      <c r="Q5" s="136"/>
      <c r="R5" s="136"/>
      <c r="S5" s="136"/>
      <c r="T5" s="136"/>
      <c r="U5" s="136"/>
      <c r="V5" s="136"/>
      <c r="W5" s="136"/>
      <c r="X5" s="136"/>
    </row>
    <row r="6" spans="1:62" ht="18.75" customHeight="1">
      <c r="A6" s="218" t="s">
        <v>960</v>
      </c>
      <c r="B6" s="218"/>
      <c r="C6" s="218"/>
      <c r="D6" s="218"/>
      <c r="E6" s="218"/>
      <c r="F6" s="218"/>
      <c r="G6" s="218"/>
      <c r="H6" s="218"/>
      <c r="I6" s="218"/>
      <c r="J6" s="218"/>
      <c r="K6" s="218"/>
      <c r="L6" s="218"/>
      <c r="M6" s="218"/>
      <c r="N6" s="218"/>
      <c r="O6" s="218"/>
      <c r="P6" s="218"/>
      <c r="Q6" s="218"/>
      <c r="R6" s="218"/>
      <c r="S6" s="218"/>
      <c r="T6" s="218"/>
      <c r="U6" s="218"/>
      <c r="V6" s="218"/>
      <c r="W6" s="218"/>
      <c r="X6" s="218"/>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row>
    <row r="7" spans="1:62">
      <c r="A7" s="224" t="s">
        <v>467</v>
      </c>
      <c r="B7" s="138" t="s">
        <v>787</v>
      </c>
      <c r="C7" s="142">
        <v>2013</v>
      </c>
      <c r="D7" s="142">
        <v>2014</v>
      </c>
      <c r="E7" s="142">
        <v>2015</v>
      </c>
      <c r="F7" s="142">
        <v>2016</v>
      </c>
      <c r="G7" s="142">
        <v>2017</v>
      </c>
      <c r="H7" s="142">
        <v>2018</v>
      </c>
      <c r="I7" s="142">
        <v>2019</v>
      </c>
      <c r="J7" s="142">
        <v>2020</v>
      </c>
      <c r="K7" s="142">
        <v>2021</v>
      </c>
      <c r="L7" s="142">
        <v>2022</v>
      </c>
      <c r="M7" s="142">
        <v>2023</v>
      </c>
      <c r="N7" s="142">
        <v>2024</v>
      </c>
      <c r="O7" s="142">
        <v>2025</v>
      </c>
      <c r="P7" s="142">
        <v>2026</v>
      </c>
      <c r="Q7" s="142">
        <v>2027</v>
      </c>
      <c r="R7" s="142">
        <v>2028</v>
      </c>
      <c r="S7" s="142">
        <v>2029</v>
      </c>
      <c r="T7" s="142">
        <v>2030</v>
      </c>
      <c r="U7" s="142">
        <v>2031</v>
      </c>
      <c r="V7" s="143">
        <v>2032</v>
      </c>
      <c r="W7" s="226" t="s">
        <v>1153</v>
      </c>
      <c r="X7" s="228" t="s">
        <v>1154</v>
      </c>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row>
    <row r="8" spans="1:62">
      <c r="A8" s="225"/>
      <c r="B8" s="139" t="s">
        <v>1140</v>
      </c>
      <c r="C8" s="144">
        <v>1</v>
      </c>
      <c r="D8" s="144">
        <v>2</v>
      </c>
      <c r="E8" s="144">
        <v>3</v>
      </c>
      <c r="F8" s="144">
        <v>4</v>
      </c>
      <c r="G8" s="144">
        <v>5</v>
      </c>
      <c r="H8" s="144">
        <v>6</v>
      </c>
      <c r="I8" s="144">
        <v>7</v>
      </c>
      <c r="J8" s="144">
        <v>8</v>
      </c>
      <c r="K8" s="144">
        <v>9</v>
      </c>
      <c r="L8" s="144">
        <v>10</v>
      </c>
      <c r="M8" s="144">
        <v>11</v>
      </c>
      <c r="N8" s="144">
        <v>12</v>
      </c>
      <c r="O8" s="144">
        <v>13</v>
      </c>
      <c r="P8" s="144">
        <v>14</v>
      </c>
      <c r="Q8" s="144">
        <v>15</v>
      </c>
      <c r="R8" s="144">
        <v>16</v>
      </c>
      <c r="S8" s="144">
        <v>17</v>
      </c>
      <c r="T8" s="144">
        <v>18</v>
      </c>
      <c r="U8" s="144">
        <v>19</v>
      </c>
      <c r="V8" s="144">
        <v>20</v>
      </c>
      <c r="W8" s="227"/>
      <c r="X8" s="229"/>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row>
    <row r="9" spans="1:62" s="31" customFormat="1" ht="19.5" customHeight="1">
      <c r="A9" s="36" t="s">
        <v>1135</v>
      </c>
      <c r="B9" s="89"/>
      <c r="C9" s="95"/>
      <c r="D9" s="95"/>
      <c r="E9" s="95"/>
      <c r="F9" s="95"/>
      <c r="G9" s="95"/>
      <c r="H9" s="95"/>
      <c r="I9" s="95"/>
      <c r="J9" s="95"/>
      <c r="K9" s="95"/>
      <c r="L9" s="95"/>
      <c r="M9" s="95"/>
      <c r="N9" s="95"/>
      <c r="O9" s="95"/>
      <c r="P9" s="95"/>
      <c r="Q9" s="95"/>
      <c r="R9" s="95"/>
      <c r="S9" s="95"/>
      <c r="T9" s="95"/>
      <c r="U9" s="95"/>
      <c r="V9" s="95"/>
      <c r="W9" s="145"/>
      <c r="X9" s="95"/>
    </row>
    <row r="10" spans="1:62" s="31" customFormat="1">
      <c r="A10" s="36"/>
      <c r="B10" s="89"/>
      <c r="C10" s="95"/>
      <c r="D10" s="95"/>
      <c r="E10" s="95"/>
      <c r="F10" s="95"/>
      <c r="G10" s="95"/>
      <c r="H10" s="95"/>
      <c r="I10" s="95"/>
      <c r="J10" s="95"/>
      <c r="K10" s="95"/>
      <c r="L10" s="95"/>
      <c r="M10" s="95"/>
      <c r="N10" s="95"/>
      <c r="O10" s="95"/>
      <c r="P10" s="95"/>
      <c r="Q10" s="95"/>
      <c r="R10" s="95"/>
      <c r="S10" s="95"/>
      <c r="T10" s="95"/>
      <c r="U10" s="95"/>
      <c r="V10" s="95"/>
      <c r="W10" s="123"/>
      <c r="X10" s="95"/>
    </row>
    <row r="11" spans="1:62" s="31" customFormat="1">
      <c r="B11" s="91" t="s">
        <v>1148</v>
      </c>
      <c r="C11" s="115"/>
      <c r="D11" s="115"/>
      <c r="E11" s="115"/>
      <c r="F11" s="115"/>
      <c r="G11" s="115"/>
      <c r="H11" s="115"/>
      <c r="I11" s="115"/>
      <c r="J11" s="115"/>
      <c r="K11" s="115"/>
      <c r="L11" s="115"/>
      <c r="M11" s="115"/>
      <c r="N11" s="115"/>
      <c r="O11" s="115"/>
      <c r="P11" s="115"/>
      <c r="Q11" s="115"/>
      <c r="R11" s="115"/>
      <c r="S11" s="115"/>
      <c r="T11" s="115"/>
      <c r="U11" s="115"/>
      <c r="V11" s="115"/>
      <c r="W11" s="116"/>
      <c r="X11" s="95"/>
    </row>
    <row r="12" spans="1:62" s="31" customFormat="1">
      <c r="B12" s="92" t="s">
        <v>956</v>
      </c>
      <c r="C12" s="115"/>
      <c r="D12" s="115"/>
      <c r="E12" s="115"/>
      <c r="F12" s="115"/>
      <c r="G12" s="115"/>
      <c r="H12" s="115"/>
      <c r="I12" s="115"/>
      <c r="J12" s="115"/>
      <c r="K12" s="115"/>
      <c r="L12" s="115"/>
      <c r="M12" s="115"/>
      <c r="N12" s="115"/>
      <c r="O12" s="115"/>
      <c r="P12" s="115"/>
      <c r="Q12" s="115"/>
      <c r="R12" s="115"/>
      <c r="S12" s="115"/>
      <c r="T12" s="115"/>
      <c r="U12" s="115"/>
      <c r="V12" s="115"/>
      <c r="W12" s="116"/>
      <c r="X12" s="95"/>
    </row>
    <row r="13" spans="1:62" s="31" customFormat="1" ht="38.25">
      <c r="B13" s="93" t="s">
        <v>1142</v>
      </c>
      <c r="C13" s="117">
        <f>('6. Future Applications - Sens.'!I13)*0.5*'1. IA Scenario'!$E$29</f>
        <v>0</v>
      </c>
      <c r="D13" s="117">
        <f>('6. Future Applications - Sens.'!J13)*0.5*'1. IA Scenario'!$E$29</f>
        <v>0</v>
      </c>
      <c r="E13" s="117">
        <f>('6. Future Applications - Sens.'!K13)*0.5*'1. IA Scenario'!$E$29</f>
        <v>0</v>
      </c>
      <c r="F13" s="117">
        <f>('6. Future Applications - Sens.'!L13)*0.5*'1. IA Scenario'!$E$29</f>
        <v>0</v>
      </c>
      <c r="G13" s="117">
        <f>('6. Future Applications - Sens.'!M13)*0.5*'1. IA Scenario'!$E$29</f>
        <v>0</v>
      </c>
      <c r="H13" s="117">
        <f>('6. Future Applications - Sens.'!N13)*0.5*'1. IA Scenario'!$E$29</f>
        <v>0</v>
      </c>
      <c r="I13" s="117">
        <f>('6. Future Applications - Sens.'!O13)*0.5*'1. IA Scenario'!$E$29</f>
        <v>0</v>
      </c>
      <c r="J13" s="117">
        <f>('6. Future Applications - Sens.'!P13)*0.5*'1. IA Scenario'!$E$29</f>
        <v>0</v>
      </c>
      <c r="K13" s="117">
        <f>('6. Future Applications - Sens.'!Q13)*0.5*'1. IA Scenario'!$E$29</f>
        <v>0</v>
      </c>
      <c r="L13" s="117">
        <f>('6. Future Applications - Sens.'!R13)*0.5*'1. IA Scenario'!$E$29</f>
        <v>0</v>
      </c>
      <c r="M13" s="117">
        <f>('6. Future Applications - Sens.'!S13)*0.5*'1. IA Scenario'!$E$29</f>
        <v>0</v>
      </c>
      <c r="N13" s="117">
        <f>('6. Future Applications - Sens.'!T13)*0.5*'1. IA Scenario'!$E$29</f>
        <v>0</v>
      </c>
      <c r="O13" s="117">
        <f>('6. Future Applications - Sens.'!U13)*0.5*'1. IA Scenario'!$E$29</f>
        <v>0</v>
      </c>
      <c r="P13" s="117">
        <f>('6. Future Applications - Sens.'!V13)*0.5*'1. IA Scenario'!$E$29</f>
        <v>0</v>
      </c>
      <c r="Q13" s="117">
        <f>('6. Future Applications - Sens.'!W13)*0.5*'1. IA Scenario'!$E$29</f>
        <v>0</v>
      </c>
      <c r="R13" s="117">
        <f>('6. Future Applications - Sens.'!X13)*0.5*'1. IA Scenario'!$E$29</f>
        <v>0</v>
      </c>
      <c r="S13" s="117">
        <f>('6. Future Applications - Sens.'!Y13)*0.5*'1. IA Scenario'!$E$29</f>
        <v>0</v>
      </c>
      <c r="T13" s="117">
        <f>('6. Future Applications - Sens.'!Z13)*0.5*'1. IA Scenario'!$E$29</f>
        <v>0</v>
      </c>
      <c r="U13" s="117">
        <f>('6. Future Applications - Sens.'!AA13)*0.5*'1. IA Scenario'!$E$29</f>
        <v>0</v>
      </c>
      <c r="V13" s="117">
        <f>('6. Future Applications - Sens.'!AB13)*0.5*'1. IA Scenario'!$E$29</f>
        <v>0</v>
      </c>
      <c r="W13" s="118">
        <f>SUM(C13:V13)</f>
        <v>0</v>
      </c>
      <c r="X13" s="117">
        <f>W13/20</f>
        <v>0</v>
      </c>
    </row>
    <row r="14" spans="1:62" s="31" customFormat="1" ht="38.25">
      <c r="B14" s="93" t="s">
        <v>1143</v>
      </c>
      <c r="C14" s="117">
        <f>'6. Future Applications - Sens.'!I13*0.5*'1. IA Scenario'!$E$30</f>
        <v>0</v>
      </c>
      <c r="D14" s="117">
        <f>'6. Future Applications - Sens.'!J13*0.5*'1. IA Scenario'!$E$30</f>
        <v>0</v>
      </c>
      <c r="E14" s="117">
        <f>'6. Future Applications - Sens.'!K13*0.5*'1. IA Scenario'!$E$30</f>
        <v>0</v>
      </c>
      <c r="F14" s="117">
        <f>'6. Future Applications - Sens.'!L13*0.5*'1. IA Scenario'!$E$30</f>
        <v>0</v>
      </c>
      <c r="G14" s="117">
        <f>'6. Future Applications - Sens.'!M13*0.5*'1. IA Scenario'!$E$30</f>
        <v>0</v>
      </c>
      <c r="H14" s="117">
        <f>'6. Future Applications - Sens.'!N13*0.5*'1. IA Scenario'!$E$30</f>
        <v>0</v>
      </c>
      <c r="I14" s="117">
        <f>'6. Future Applications - Sens.'!O13*0.5*'1. IA Scenario'!$E$30</f>
        <v>0</v>
      </c>
      <c r="J14" s="117">
        <f>'6. Future Applications - Sens.'!P13*0.5*'1. IA Scenario'!$E$30</f>
        <v>0</v>
      </c>
      <c r="K14" s="117">
        <f>'6. Future Applications - Sens.'!Q13*0.5*'1. IA Scenario'!$E$30</f>
        <v>0</v>
      </c>
      <c r="L14" s="117">
        <f>'6. Future Applications - Sens.'!R13*0.5*'1. IA Scenario'!$E$30</f>
        <v>0</v>
      </c>
      <c r="M14" s="117">
        <f>'6. Future Applications - Sens.'!S13*0.5*'1. IA Scenario'!$E$30</f>
        <v>0</v>
      </c>
      <c r="N14" s="117">
        <f>'6. Future Applications - Sens.'!T13*0.5*'1. IA Scenario'!$E$30</f>
        <v>0</v>
      </c>
      <c r="O14" s="117">
        <f>'6. Future Applications - Sens.'!U13*0.5*'1. IA Scenario'!$E$30</f>
        <v>0</v>
      </c>
      <c r="P14" s="117">
        <f>'6. Future Applications - Sens.'!V13*0.5*'1. IA Scenario'!$E$30</f>
        <v>0</v>
      </c>
      <c r="Q14" s="117">
        <f>'6. Future Applications - Sens.'!W13*0.5*'1. IA Scenario'!$E$30</f>
        <v>0</v>
      </c>
      <c r="R14" s="117">
        <f>'6. Future Applications - Sens.'!X13*0.5*'1. IA Scenario'!$E$30</f>
        <v>0</v>
      </c>
      <c r="S14" s="117">
        <f>'6. Future Applications - Sens.'!Y13*0.5*'1. IA Scenario'!$E$30</f>
        <v>0</v>
      </c>
      <c r="T14" s="117">
        <f>'6. Future Applications - Sens.'!Z13*0.5*'1. IA Scenario'!$E$30</f>
        <v>0</v>
      </c>
      <c r="U14" s="117">
        <f>'6. Future Applications - Sens.'!AA13*0.5*'1. IA Scenario'!$E$30</f>
        <v>0</v>
      </c>
      <c r="V14" s="117">
        <f>'6. Future Applications - Sens.'!AB13*0.5*'1. IA Scenario'!$E$30</f>
        <v>0</v>
      </c>
      <c r="W14" s="118">
        <f t="shared" ref="W14:W15" si="0">SUM(C14:V14)</f>
        <v>0</v>
      </c>
      <c r="X14" s="117">
        <f t="shared" ref="X14:X15" si="1">W14/20</f>
        <v>0</v>
      </c>
    </row>
    <row r="15" spans="1:62" s="31" customFormat="1" ht="38.25">
      <c r="B15" s="93" t="s">
        <v>1144</v>
      </c>
      <c r="C15" s="117">
        <f>'6. Future Applications - Sens.'!I27*'1. IA Scenario'!$E$31</f>
        <v>7.4999999999999997E-2</v>
      </c>
      <c r="D15" s="117">
        <f>'6. Future Applications - Sens.'!J27*'1. IA Scenario'!$E$31</f>
        <v>0</v>
      </c>
      <c r="E15" s="117">
        <f>'6. Future Applications - Sens.'!K27*'1. IA Scenario'!$E$31</f>
        <v>0</v>
      </c>
      <c r="F15" s="117">
        <f>'6. Future Applications - Sens.'!L27*'1. IA Scenario'!$E$31</f>
        <v>0</v>
      </c>
      <c r="G15" s="117">
        <f>'6. Future Applications - Sens.'!M27*'1. IA Scenario'!$E$31</f>
        <v>0</v>
      </c>
      <c r="H15" s="117">
        <f>'6. Future Applications - Sens.'!N27*'1. IA Scenario'!$E$31</f>
        <v>0</v>
      </c>
      <c r="I15" s="117">
        <f>'6. Future Applications - Sens.'!O27*'1. IA Scenario'!$E$31</f>
        <v>0</v>
      </c>
      <c r="J15" s="117">
        <f>'6. Future Applications - Sens.'!P27*'1. IA Scenario'!$E$31</f>
        <v>0</v>
      </c>
      <c r="K15" s="117">
        <f>'6. Future Applications - Sens.'!Q27*'1. IA Scenario'!$E$31</f>
        <v>0</v>
      </c>
      <c r="L15" s="117">
        <f>'6. Future Applications - Sens.'!R27*'1. IA Scenario'!$E$31</f>
        <v>0</v>
      </c>
      <c r="M15" s="117">
        <f>'6. Future Applications - Sens.'!S27*'1. IA Scenario'!$E$31</f>
        <v>0</v>
      </c>
      <c r="N15" s="117">
        <f>'6. Future Applications - Sens.'!T27*'1. IA Scenario'!$E$31</f>
        <v>0</v>
      </c>
      <c r="O15" s="117">
        <f>'6. Future Applications - Sens.'!U27*'1. IA Scenario'!$E$31</f>
        <v>0</v>
      </c>
      <c r="P15" s="117">
        <f>'6. Future Applications - Sens.'!V27*'1. IA Scenario'!$E$31</f>
        <v>0</v>
      </c>
      <c r="Q15" s="117">
        <f>'6. Future Applications - Sens.'!W27*'1. IA Scenario'!$E$31</f>
        <v>0</v>
      </c>
      <c r="R15" s="117">
        <f>'6. Future Applications - Sens.'!X27*'1. IA Scenario'!$E$31</f>
        <v>0</v>
      </c>
      <c r="S15" s="117">
        <f>'6. Future Applications - Sens.'!Y27*'1. IA Scenario'!$E$31</f>
        <v>0</v>
      </c>
      <c r="T15" s="117">
        <f>'6. Future Applications - Sens.'!Z27*'1. IA Scenario'!$E$31</f>
        <v>0</v>
      </c>
      <c r="U15" s="117">
        <f>'6. Future Applications - Sens.'!AA27*'1. IA Scenario'!$E$31</f>
        <v>0</v>
      </c>
      <c r="V15" s="117">
        <f>'6. Future Applications - Sens.'!AB27*'1. IA Scenario'!$E$31</f>
        <v>0</v>
      </c>
      <c r="W15" s="118">
        <f t="shared" si="0"/>
        <v>7.4999999999999997E-2</v>
      </c>
      <c r="X15" s="117">
        <f t="shared" si="1"/>
        <v>3.7499999999999999E-3</v>
      </c>
    </row>
    <row r="16" spans="1:62" s="31" customFormat="1">
      <c r="B16" s="91"/>
      <c r="C16" s="115"/>
      <c r="D16" s="115"/>
      <c r="E16" s="115"/>
      <c r="F16" s="115"/>
      <c r="G16" s="115"/>
      <c r="H16" s="115"/>
      <c r="I16" s="115"/>
      <c r="J16" s="115"/>
      <c r="K16" s="115"/>
      <c r="L16" s="115"/>
      <c r="M16" s="115"/>
      <c r="N16" s="115"/>
      <c r="O16" s="115"/>
      <c r="P16" s="115"/>
      <c r="Q16" s="115"/>
      <c r="R16" s="115"/>
      <c r="S16" s="115"/>
      <c r="T16" s="115"/>
      <c r="U16" s="115"/>
      <c r="V16" s="115"/>
      <c r="W16" s="116"/>
      <c r="X16" s="95"/>
    </row>
    <row r="17" spans="1:62" s="31" customFormat="1">
      <c r="B17" s="92" t="s">
        <v>957</v>
      </c>
      <c r="C17" s="115"/>
      <c r="D17" s="115"/>
      <c r="E17" s="115"/>
      <c r="F17" s="115"/>
      <c r="G17" s="115"/>
      <c r="H17" s="115"/>
      <c r="I17" s="115"/>
      <c r="J17" s="115"/>
      <c r="K17" s="115"/>
      <c r="L17" s="115"/>
      <c r="M17" s="115"/>
      <c r="N17" s="115"/>
      <c r="O17" s="115"/>
      <c r="P17" s="115"/>
      <c r="Q17" s="115"/>
      <c r="R17" s="115"/>
      <c r="S17" s="115"/>
      <c r="T17" s="115"/>
      <c r="U17" s="115"/>
      <c r="V17" s="115"/>
      <c r="W17" s="116"/>
      <c r="X17" s="95"/>
    </row>
    <row r="18" spans="1:62" s="31" customFormat="1" ht="38.25">
      <c r="A18" s="36"/>
      <c r="B18" s="93" t="s">
        <v>1142</v>
      </c>
      <c r="C18" s="117">
        <f>('6. Future Applications - Sens.'!I7)*0.5*'1. IA Scenario'!$E$29</f>
        <v>0</v>
      </c>
      <c r="D18" s="117">
        <f>('6. Future Applications - Sens.'!J7)*0.5*'1. IA Scenario'!$E$29</f>
        <v>0</v>
      </c>
      <c r="E18" s="117">
        <f>('6. Future Applications - Sens.'!K7)*0.5*'1. IA Scenario'!$E$29</f>
        <v>0</v>
      </c>
      <c r="F18" s="117">
        <f>('6. Future Applications - Sens.'!L7)*0.5*'1. IA Scenario'!$E$29</f>
        <v>0</v>
      </c>
      <c r="G18" s="117">
        <f>('6. Future Applications - Sens.'!M7)*0.5*'1. IA Scenario'!$E$29</f>
        <v>0</v>
      </c>
      <c r="H18" s="117">
        <f>('6. Future Applications - Sens.'!N7)*0.5*'1. IA Scenario'!$E$29</f>
        <v>0</v>
      </c>
      <c r="I18" s="117">
        <f>('6. Future Applications - Sens.'!O7)*0.5*'1. IA Scenario'!$E$29</f>
        <v>0</v>
      </c>
      <c r="J18" s="117">
        <f>('6. Future Applications - Sens.'!P7)*0.5*'1. IA Scenario'!$E$29</f>
        <v>0</v>
      </c>
      <c r="K18" s="117">
        <f>('6. Future Applications - Sens.'!Q7)*0.5*'1. IA Scenario'!$E$29</f>
        <v>0</v>
      </c>
      <c r="L18" s="117">
        <f>('6. Future Applications - Sens.'!R7)*0.5*'1. IA Scenario'!$E$29</f>
        <v>3.5000000000000003E-2</v>
      </c>
      <c r="M18" s="117">
        <f>('6. Future Applications - Sens.'!S7)*0.5*'1. IA Scenario'!$E$29</f>
        <v>0</v>
      </c>
      <c r="N18" s="117">
        <f>('6. Future Applications - Sens.'!T7)*0.5*'1. IA Scenario'!$E$29</f>
        <v>0</v>
      </c>
      <c r="O18" s="117">
        <f>('6. Future Applications - Sens.'!U7)*0.5*'1. IA Scenario'!$E$29</f>
        <v>0</v>
      </c>
      <c r="P18" s="117">
        <f>('6. Future Applications - Sens.'!V7)*0.5*'1. IA Scenario'!$E$29</f>
        <v>0</v>
      </c>
      <c r="Q18" s="117">
        <f>('6. Future Applications - Sens.'!W7)*0.5*'1. IA Scenario'!$E$29</f>
        <v>0</v>
      </c>
      <c r="R18" s="117">
        <f>('6. Future Applications - Sens.'!X7)*0.5*'1. IA Scenario'!$E$29</f>
        <v>0</v>
      </c>
      <c r="S18" s="117">
        <f>('6. Future Applications - Sens.'!Y7)*0.5*'1. IA Scenario'!$E$29</f>
        <v>0</v>
      </c>
      <c r="T18" s="117">
        <f>('6. Future Applications - Sens.'!Z7)*0.5*'1. IA Scenario'!$E$29</f>
        <v>0</v>
      </c>
      <c r="U18" s="117">
        <f>('6. Future Applications - Sens.'!AA7)*0.5*'1. IA Scenario'!$E$29</f>
        <v>0</v>
      </c>
      <c r="V18" s="117">
        <f>('6. Future Applications - Sens.'!AB7)*0.5*'1. IA Scenario'!$E$29</f>
        <v>0</v>
      </c>
      <c r="W18" s="118">
        <f t="shared" ref="W18:W20" si="2">SUM(C18:V18)</f>
        <v>3.5000000000000003E-2</v>
      </c>
      <c r="X18" s="117">
        <f t="shared" ref="X18:X23" si="3">W18/20</f>
        <v>1.7500000000000003E-3</v>
      </c>
    </row>
    <row r="19" spans="1:62" s="31" customFormat="1" ht="38.25">
      <c r="B19" s="93" t="s">
        <v>1143</v>
      </c>
      <c r="C19" s="117">
        <f>('6. Future Applications - Sens.'!I7)*0.5*'1. IA Scenario'!$E$30</f>
        <v>0</v>
      </c>
      <c r="D19" s="117">
        <f>('6. Future Applications - Sens.'!J7)*0.5*'1. IA Scenario'!$E$30</f>
        <v>0</v>
      </c>
      <c r="E19" s="117">
        <f>('6. Future Applications - Sens.'!K7)*0.5*'1. IA Scenario'!$E$30</f>
        <v>0</v>
      </c>
      <c r="F19" s="117">
        <f>('6. Future Applications - Sens.'!L7)*0.5*'1. IA Scenario'!$E$30</f>
        <v>0</v>
      </c>
      <c r="G19" s="117">
        <f>('6. Future Applications - Sens.'!M7)*0.5*'1. IA Scenario'!$E$30</f>
        <v>0</v>
      </c>
      <c r="H19" s="117">
        <f>('6. Future Applications - Sens.'!N7)*0.5*'1. IA Scenario'!$E$30</f>
        <v>0</v>
      </c>
      <c r="I19" s="117">
        <f>('6. Future Applications - Sens.'!O7)*0.5*'1. IA Scenario'!$E$30</f>
        <v>0</v>
      </c>
      <c r="J19" s="117">
        <f>('6. Future Applications - Sens.'!P7)*0.5*'1. IA Scenario'!$E$30</f>
        <v>0</v>
      </c>
      <c r="K19" s="117">
        <f>('6. Future Applications - Sens.'!Q7)*0.5*'1. IA Scenario'!$E$30</f>
        <v>0</v>
      </c>
      <c r="L19" s="117">
        <f>('6. Future Applications - Sens.'!R7)*0.5*'1. IA Scenario'!$E$30</f>
        <v>0.14000000000000001</v>
      </c>
      <c r="M19" s="117">
        <f>('6. Future Applications - Sens.'!S7)*0.5*'1. IA Scenario'!$E$30</f>
        <v>0</v>
      </c>
      <c r="N19" s="117">
        <f>('6. Future Applications - Sens.'!T7)*0.5*'1. IA Scenario'!$E$30</f>
        <v>0</v>
      </c>
      <c r="O19" s="117">
        <f>('6. Future Applications - Sens.'!U7)*0.5*'1. IA Scenario'!$E$30</f>
        <v>0</v>
      </c>
      <c r="P19" s="117">
        <f>('6. Future Applications - Sens.'!V7)*0.5*'1. IA Scenario'!$E$30</f>
        <v>0</v>
      </c>
      <c r="Q19" s="117">
        <f>('6. Future Applications - Sens.'!W7)*0.5*'1. IA Scenario'!$E$30</f>
        <v>0</v>
      </c>
      <c r="R19" s="117">
        <f>('6. Future Applications - Sens.'!X7)*0.5*'1. IA Scenario'!$E$30</f>
        <v>0</v>
      </c>
      <c r="S19" s="117">
        <f>('6. Future Applications - Sens.'!Y7)*0.5*'1. IA Scenario'!$E$30</f>
        <v>0</v>
      </c>
      <c r="T19" s="117">
        <f>('6. Future Applications - Sens.'!Z7)*0.5*'1. IA Scenario'!$E$30</f>
        <v>0</v>
      </c>
      <c r="U19" s="117">
        <f>('6. Future Applications - Sens.'!AA7)*0.5*'1. IA Scenario'!$E$30</f>
        <v>0</v>
      </c>
      <c r="V19" s="117">
        <f>('6. Future Applications - Sens.'!AB7)*0.5*'1. IA Scenario'!$E$30</f>
        <v>0</v>
      </c>
      <c r="W19" s="118">
        <f t="shared" si="2"/>
        <v>0.14000000000000001</v>
      </c>
      <c r="X19" s="117">
        <f t="shared" si="3"/>
        <v>7.000000000000001E-3</v>
      </c>
    </row>
    <row r="20" spans="1:62" s="31" customFormat="1" ht="38.25">
      <c r="B20" s="93" t="s">
        <v>1144</v>
      </c>
      <c r="C20" s="117">
        <f>'6. Future Applications - Sens.'!I21*'1. IA Scenario'!$E$31</f>
        <v>0</v>
      </c>
      <c r="D20" s="117">
        <f>'6. Future Applications - Sens.'!J21*'1. IA Scenario'!$E$31</f>
        <v>0</v>
      </c>
      <c r="E20" s="117">
        <f>'6. Future Applications - Sens.'!K21*'1. IA Scenario'!$E$31</f>
        <v>0</v>
      </c>
      <c r="F20" s="117">
        <f>'6. Future Applications - Sens.'!L21*'1. IA Scenario'!$E$31</f>
        <v>0</v>
      </c>
      <c r="G20" s="117">
        <f>'6. Future Applications - Sens.'!M21*'1. IA Scenario'!$E$31</f>
        <v>0</v>
      </c>
      <c r="H20" s="117">
        <f>'6. Future Applications - Sens.'!N21*'1. IA Scenario'!$E$31</f>
        <v>0</v>
      </c>
      <c r="I20" s="117">
        <f>'6. Future Applications - Sens.'!O21*'1. IA Scenario'!$E$31</f>
        <v>0</v>
      </c>
      <c r="J20" s="117">
        <f>'6. Future Applications - Sens.'!P21*'1. IA Scenario'!$E$31</f>
        <v>0</v>
      </c>
      <c r="K20" s="117">
        <f>'6. Future Applications - Sens.'!Q21*'1. IA Scenario'!$E$31</f>
        <v>0</v>
      </c>
      <c r="L20" s="117">
        <f>'6. Future Applications - Sens.'!R21*'1. IA Scenario'!$E$31</f>
        <v>0.34500000000000003</v>
      </c>
      <c r="M20" s="117">
        <f>'6. Future Applications - Sens.'!S21*'1. IA Scenario'!$E$31</f>
        <v>0</v>
      </c>
      <c r="N20" s="117">
        <f>'6. Future Applications - Sens.'!T21*'1. IA Scenario'!$E$31</f>
        <v>0</v>
      </c>
      <c r="O20" s="117">
        <f>'6. Future Applications - Sens.'!U21*'1. IA Scenario'!$E$31</f>
        <v>0</v>
      </c>
      <c r="P20" s="117">
        <f>'6. Future Applications - Sens.'!V21*'1. IA Scenario'!$E$31</f>
        <v>0</v>
      </c>
      <c r="Q20" s="117">
        <f>'6. Future Applications - Sens.'!W21*'1. IA Scenario'!$E$31</f>
        <v>0</v>
      </c>
      <c r="R20" s="117">
        <f>'6. Future Applications - Sens.'!X21*'1. IA Scenario'!$E$31</f>
        <v>0</v>
      </c>
      <c r="S20" s="117">
        <f>'6. Future Applications - Sens.'!Y21*'1. IA Scenario'!$E$31</f>
        <v>0</v>
      </c>
      <c r="T20" s="117">
        <f>'6. Future Applications - Sens.'!Z21*'1. IA Scenario'!$E$31</f>
        <v>0</v>
      </c>
      <c r="U20" s="117">
        <f>'6. Future Applications - Sens.'!AA21*'1. IA Scenario'!$E$31</f>
        <v>0</v>
      </c>
      <c r="V20" s="117">
        <f>'6. Future Applications - Sens.'!AB21*'1. IA Scenario'!$E$31</f>
        <v>0</v>
      </c>
      <c r="W20" s="118">
        <f t="shared" si="2"/>
        <v>0.34500000000000003</v>
      </c>
      <c r="X20" s="117">
        <f t="shared" si="3"/>
        <v>1.7250000000000001E-2</v>
      </c>
    </row>
    <row r="21" spans="1:62" s="31" customFormat="1">
      <c r="B21" s="93"/>
      <c r="C21" s="117"/>
      <c r="D21" s="117"/>
      <c r="E21" s="117"/>
      <c r="F21" s="117"/>
      <c r="G21" s="117"/>
      <c r="H21" s="117"/>
      <c r="I21" s="117"/>
      <c r="J21" s="117"/>
      <c r="K21" s="117"/>
      <c r="L21" s="117"/>
      <c r="M21" s="117"/>
      <c r="N21" s="117"/>
      <c r="O21" s="117"/>
      <c r="P21" s="117"/>
      <c r="Q21" s="117"/>
      <c r="R21" s="117"/>
      <c r="S21" s="117"/>
      <c r="T21" s="117"/>
      <c r="U21" s="117"/>
      <c r="V21" s="117"/>
      <c r="W21" s="118"/>
      <c r="X21" s="119"/>
    </row>
    <row r="22" spans="1:62" s="31" customFormat="1" ht="38.25">
      <c r="A22" s="83"/>
      <c r="B22" s="93" t="s">
        <v>794</v>
      </c>
      <c r="C22" s="117">
        <f>'3. Future Applications'!K496*'1. IA Scenario'!$E$21</f>
        <v>0</v>
      </c>
      <c r="D22" s="117">
        <f>'3. Future Applications'!L496*'1. IA Scenario'!$E$21</f>
        <v>0</v>
      </c>
      <c r="E22" s="117">
        <f>'3. Future Applications'!M496*'1. IA Scenario'!$E$21</f>
        <v>0</v>
      </c>
      <c r="F22" s="117">
        <f>'3. Future Applications'!N496*'1. IA Scenario'!$E$21</f>
        <v>0</v>
      </c>
      <c r="G22" s="117">
        <f>'3. Future Applications'!O496*'1. IA Scenario'!$E$21</f>
        <v>3.0000000000000001E-3</v>
      </c>
      <c r="H22" s="117">
        <f>'3. Future Applications'!P496*'1. IA Scenario'!$E$21</f>
        <v>0</v>
      </c>
      <c r="I22" s="117">
        <f>'3. Future Applications'!Q496*'1. IA Scenario'!$E$21</f>
        <v>0</v>
      </c>
      <c r="J22" s="117">
        <f>'3. Future Applications'!R496*'1. IA Scenario'!$E$21</f>
        <v>0</v>
      </c>
      <c r="K22" s="117">
        <f>'3. Future Applications'!S496*'1. IA Scenario'!$E$21</f>
        <v>0</v>
      </c>
      <c r="L22" s="117">
        <f>'3. Future Applications'!T496*'1. IA Scenario'!$E$21</f>
        <v>3.0000000000000001E-3</v>
      </c>
      <c r="M22" s="117">
        <f>'3. Future Applications'!U496*'1. IA Scenario'!$E$21</f>
        <v>0</v>
      </c>
      <c r="N22" s="117">
        <f>'3. Future Applications'!V496*'1. IA Scenario'!$E$21</f>
        <v>0</v>
      </c>
      <c r="O22" s="117">
        <f>'3. Future Applications'!W496*'1. IA Scenario'!$E$21</f>
        <v>0</v>
      </c>
      <c r="P22" s="117">
        <f>'3. Future Applications'!X496*'1. IA Scenario'!$E$21</f>
        <v>0</v>
      </c>
      <c r="Q22" s="117">
        <f>'3. Future Applications'!Y496*'1. IA Scenario'!$E$21</f>
        <v>3.0000000000000001E-3</v>
      </c>
      <c r="R22" s="117">
        <f>'3. Future Applications'!Z496*'1. IA Scenario'!$E$21</f>
        <v>0</v>
      </c>
      <c r="S22" s="117">
        <f>'3. Future Applications'!AA496*'1. IA Scenario'!$E$21</f>
        <v>0</v>
      </c>
      <c r="T22" s="117">
        <f>'3. Future Applications'!AB496*'1. IA Scenario'!$E$21</f>
        <v>0</v>
      </c>
      <c r="U22" s="117">
        <f>'3. Future Applications'!AC496*'1. IA Scenario'!$E$21</f>
        <v>0</v>
      </c>
      <c r="V22" s="117">
        <f>'3. Future Applications'!AD496*'1. IA Scenario'!$E$21</f>
        <v>3.0000000000000001E-3</v>
      </c>
      <c r="W22" s="118">
        <f t="shared" ref="W22:W23" si="4">SUM(C22:V22)</f>
        <v>1.2E-2</v>
      </c>
      <c r="X22" s="117">
        <f t="shared" si="3"/>
        <v>6.0000000000000006E-4</v>
      </c>
    </row>
    <row r="23" spans="1:62" s="96" customFormat="1" ht="25.5">
      <c r="A23" s="95"/>
      <c r="B23" s="93" t="s">
        <v>781</v>
      </c>
      <c r="C23" s="117">
        <f>'3. Future Applications'!K489*'1. IA Scenario'!$E$20</f>
        <v>0</v>
      </c>
      <c r="D23" s="117">
        <f>'3. Future Applications'!L489*'1. IA Scenario'!$E$20</f>
        <v>0</v>
      </c>
      <c r="E23" s="117">
        <f>'3. Future Applications'!M489*'1. IA Scenario'!$E$20</f>
        <v>0</v>
      </c>
      <c r="F23" s="117">
        <f>'3. Future Applications'!N489*'1. IA Scenario'!$E$20</f>
        <v>7.6000000000000012E-2</v>
      </c>
      <c r="G23" s="117">
        <f>'3. Future Applications'!O489*'1. IA Scenario'!$E$20</f>
        <v>0</v>
      </c>
      <c r="H23" s="117">
        <f>'3. Future Applications'!P489*'1. IA Scenario'!$E$20</f>
        <v>0</v>
      </c>
      <c r="I23" s="117">
        <f>'3. Future Applications'!Q489*'1. IA Scenario'!$E$20</f>
        <v>0</v>
      </c>
      <c r="J23" s="117">
        <f>'3. Future Applications'!R489*'1. IA Scenario'!$E$20</f>
        <v>7.6000000000000012E-2</v>
      </c>
      <c r="K23" s="117">
        <f>'3. Future Applications'!S489*'1. IA Scenario'!$E$20</f>
        <v>0</v>
      </c>
      <c r="L23" s="117">
        <f>'3. Future Applications'!T489*'1. IA Scenario'!$E$20</f>
        <v>0</v>
      </c>
      <c r="M23" s="117">
        <f>'3. Future Applications'!U489*'1. IA Scenario'!$E$20</f>
        <v>0</v>
      </c>
      <c r="N23" s="117">
        <f>'3. Future Applications'!V489*'1. IA Scenario'!$E$20</f>
        <v>7.6000000000000012E-2</v>
      </c>
      <c r="O23" s="117">
        <f>'3. Future Applications'!W489*'1. IA Scenario'!$E$20</f>
        <v>0</v>
      </c>
      <c r="P23" s="117">
        <f>'3. Future Applications'!X489*'1. IA Scenario'!$E$20</f>
        <v>0</v>
      </c>
      <c r="Q23" s="117">
        <f>'3. Future Applications'!Y489*'1. IA Scenario'!$E$20</f>
        <v>0</v>
      </c>
      <c r="R23" s="117">
        <f>'3. Future Applications'!Z489*'1. IA Scenario'!$E$20</f>
        <v>7.6000000000000012E-2</v>
      </c>
      <c r="S23" s="117">
        <f>'3. Future Applications'!AA489*'1. IA Scenario'!$E$20</f>
        <v>0</v>
      </c>
      <c r="T23" s="117">
        <f>'3. Future Applications'!AB489*'1. IA Scenario'!$E$20</f>
        <v>0</v>
      </c>
      <c r="U23" s="117">
        <f>'3. Future Applications'!AC489*'1. IA Scenario'!$E$20</f>
        <v>0</v>
      </c>
      <c r="V23" s="117">
        <f>'3. Future Applications'!AD489*'1. IA Scenario'!$E$20</f>
        <v>0</v>
      </c>
      <c r="W23" s="118">
        <f t="shared" si="4"/>
        <v>0.30400000000000005</v>
      </c>
      <c r="X23" s="117">
        <f t="shared" si="3"/>
        <v>1.5200000000000002E-2</v>
      </c>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row>
    <row r="24" spans="1:62" s="96" customFormat="1">
      <c r="A24" s="95"/>
      <c r="B24" s="93"/>
      <c r="C24" s="117"/>
      <c r="D24" s="117"/>
      <c r="E24" s="117"/>
      <c r="F24" s="117"/>
      <c r="G24" s="117"/>
      <c r="H24" s="117"/>
      <c r="I24" s="117"/>
      <c r="J24" s="117"/>
      <c r="K24" s="117"/>
      <c r="L24" s="117"/>
      <c r="M24" s="117"/>
      <c r="N24" s="117"/>
      <c r="O24" s="117"/>
      <c r="P24" s="117"/>
      <c r="Q24" s="117"/>
      <c r="R24" s="117"/>
      <c r="S24" s="117"/>
      <c r="T24" s="117"/>
      <c r="U24" s="117"/>
      <c r="V24" s="117"/>
      <c r="W24" s="118"/>
      <c r="X24" s="117"/>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row>
    <row r="25" spans="1:62" s="31" customFormat="1">
      <c r="A25" s="83"/>
      <c r="B25" s="101" t="s">
        <v>799</v>
      </c>
      <c r="C25" s="119"/>
      <c r="D25" s="119"/>
      <c r="E25" s="119"/>
      <c r="F25" s="119"/>
      <c r="G25" s="119"/>
      <c r="H25" s="119"/>
      <c r="I25" s="119"/>
      <c r="J25" s="119"/>
      <c r="K25" s="119"/>
      <c r="L25" s="119"/>
      <c r="M25" s="119"/>
      <c r="N25" s="119"/>
      <c r="O25" s="119"/>
      <c r="P25" s="119"/>
      <c r="Q25" s="119"/>
      <c r="R25" s="119"/>
      <c r="S25" s="119"/>
      <c r="T25" s="119"/>
      <c r="U25" s="119"/>
      <c r="V25" s="119"/>
      <c r="W25" s="120"/>
      <c r="X25" s="119"/>
    </row>
    <row r="26" spans="1:62" s="31" customFormat="1">
      <c r="A26" s="83"/>
      <c r="B26" s="95" t="s">
        <v>800</v>
      </c>
      <c r="C26" s="117">
        <f>SUM(C22:C23,C18:C20,C13:C15)</f>
        <v>7.4999999999999997E-2</v>
      </c>
      <c r="D26" s="117">
        <f t="shared" ref="D26:V26" si="5">SUM(D22:D23,D18:D20,D13:D15)</f>
        <v>0</v>
      </c>
      <c r="E26" s="117">
        <f t="shared" si="5"/>
        <v>0</v>
      </c>
      <c r="F26" s="117">
        <f t="shared" si="5"/>
        <v>7.6000000000000012E-2</v>
      </c>
      <c r="G26" s="117">
        <f t="shared" si="5"/>
        <v>3.0000000000000001E-3</v>
      </c>
      <c r="H26" s="117">
        <f t="shared" si="5"/>
        <v>0</v>
      </c>
      <c r="I26" s="117">
        <f t="shared" si="5"/>
        <v>0</v>
      </c>
      <c r="J26" s="117">
        <f t="shared" si="5"/>
        <v>7.6000000000000012E-2</v>
      </c>
      <c r="K26" s="117">
        <f t="shared" si="5"/>
        <v>0</v>
      </c>
      <c r="L26" s="117">
        <f t="shared" si="5"/>
        <v>0.52300000000000002</v>
      </c>
      <c r="M26" s="117">
        <f t="shared" si="5"/>
        <v>0</v>
      </c>
      <c r="N26" s="117">
        <f t="shared" si="5"/>
        <v>7.6000000000000012E-2</v>
      </c>
      <c r="O26" s="117">
        <f t="shared" si="5"/>
        <v>0</v>
      </c>
      <c r="P26" s="117">
        <f t="shared" si="5"/>
        <v>0</v>
      </c>
      <c r="Q26" s="117">
        <f t="shared" si="5"/>
        <v>3.0000000000000001E-3</v>
      </c>
      <c r="R26" s="117">
        <f t="shared" si="5"/>
        <v>7.6000000000000012E-2</v>
      </c>
      <c r="S26" s="117">
        <f t="shared" si="5"/>
        <v>0</v>
      </c>
      <c r="T26" s="117">
        <f t="shared" si="5"/>
        <v>0</v>
      </c>
      <c r="U26" s="117">
        <f t="shared" si="5"/>
        <v>0</v>
      </c>
      <c r="V26" s="117">
        <f t="shared" si="5"/>
        <v>3.0000000000000001E-3</v>
      </c>
      <c r="W26" s="118">
        <f>SUM(C26:V26)</f>
        <v>0.91100000000000014</v>
      </c>
      <c r="X26" s="119">
        <f>W26/20</f>
        <v>4.5550000000000007E-2</v>
      </c>
    </row>
    <row r="27" spans="1:62" s="31" customFormat="1">
      <c r="A27" s="83"/>
      <c r="B27" s="95" t="s">
        <v>1149</v>
      </c>
      <c r="C27" s="117">
        <v>0</v>
      </c>
      <c r="D27" s="117">
        <v>0</v>
      </c>
      <c r="E27" s="117">
        <v>0</v>
      </c>
      <c r="F27" s="117">
        <v>0</v>
      </c>
      <c r="G27" s="117">
        <v>0</v>
      </c>
      <c r="H27" s="117">
        <v>0</v>
      </c>
      <c r="I27" s="117">
        <v>0</v>
      </c>
      <c r="J27" s="117">
        <v>0</v>
      </c>
      <c r="K27" s="117">
        <v>0</v>
      </c>
      <c r="L27" s="117">
        <v>0</v>
      </c>
      <c r="M27" s="117">
        <v>0</v>
      </c>
      <c r="N27" s="117">
        <v>0</v>
      </c>
      <c r="O27" s="117">
        <v>0</v>
      </c>
      <c r="P27" s="117">
        <v>0</v>
      </c>
      <c r="Q27" s="117">
        <v>0</v>
      </c>
      <c r="R27" s="117">
        <v>0</v>
      </c>
      <c r="S27" s="117">
        <v>0</v>
      </c>
      <c r="T27" s="117">
        <v>0</v>
      </c>
      <c r="U27" s="117">
        <v>0</v>
      </c>
      <c r="V27" s="117">
        <v>0</v>
      </c>
      <c r="W27" s="118">
        <f>SUM(C27:V27)</f>
        <v>0</v>
      </c>
      <c r="X27" s="119">
        <f>W27/20</f>
        <v>0</v>
      </c>
    </row>
    <row r="28" spans="1:62" s="31" customFormat="1">
      <c r="A28" s="83"/>
      <c r="B28" s="101" t="s">
        <v>799</v>
      </c>
      <c r="C28" s="124">
        <f t="shared" ref="C28:V28" si="6">SUM(C26:C26)</f>
        <v>7.4999999999999997E-2</v>
      </c>
      <c r="D28" s="124">
        <f t="shared" si="6"/>
        <v>0</v>
      </c>
      <c r="E28" s="124">
        <f t="shared" si="6"/>
        <v>0</v>
      </c>
      <c r="F28" s="124">
        <f t="shared" si="6"/>
        <v>7.6000000000000012E-2</v>
      </c>
      <c r="G28" s="124">
        <f t="shared" si="6"/>
        <v>3.0000000000000001E-3</v>
      </c>
      <c r="H28" s="124">
        <f t="shared" si="6"/>
        <v>0</v>
      </c>
      <c r="I28" s="124">
        <f t="shared" si="6"/>
        <v>0</v>
      </c>
      <c r="J28" s="124">
        <f t="shared" si="6"/>
        <v>7.6000000000000012E-2</v>
      </c>
      <c r="K28" s="124">
        <f t="shared" si="6"/>
        <v>0</v>
      </c>
      <c r="L28" s="124">
        <f t="shared" si="6"/>
        <v>0.52300000000000002</v>
      </c>
      <c r="M28" s="124">
        <f t="shared" si="6"/>
        <v>0</v>
      </c>
      <c r="N28" s="124">
        <f t="shared" si="6"/>
        <v>7.6000000000000012E-2</v>
      </c>
      <c r="O28" s="124">
        <f t="shared" si="6"/>
        <v>0</v>
      </c>
      <c r="P28" s="124">
        <f t="shared" si="6"/>
        <v>0</v>
      </c>
      <c r="Q28" s="124">
        <f t="shared" si="6"/>
        <v>3.0000000000000001E-3</v>
      </c>
      <c r="R28" s="124">
        <f t="shared" si="6"/>
        <v>7.6000000000000012E-2</v>
      </c>
      <c r="S28" s="124">
        <f t="shared" si="6"/>
        <v>0</v>
      </c>
      <c r="T28" s="124">
        <f t="shared" si="6"/>
        <v>0</v>
      </c>
      <c r="U28" s="124">
        <f t="shared" si="6"/>
        <v>0</v>
      </c>
      <c r="V28" s="124">
        <f t="shared" si="6"/>
        <v>3.0000000000000001E-3</v>
      </c>
      <c r="W28" s="126">
        <f>SUM(C28:V28)</f>
        <v>0.91100000000000014</v>
      </c>
      <c r="X28" s="125">
        <f>W28/20</f>
        <v>4.5550000000000007E-2</v>
      </c>
    </row>
    <row r="29" spans="1:62" s="31" customFormat="1">
      <c r="A29" s="83"/>
      <c r="B29" s="95" t="s">
        <v>795</v>
      </c>
      <c r="C29" s="119">
        <v>0.96618357487922713</v>
      </c>
      <c r="D29" s="119">
        <v>0.93351070036640305</v>
      </c>
      <c r="E29" s="119">
        <v>0.90194270566802237</v>
      </c>
      <c r="F29" s="119">
        <v>0.87144222769857238</v>
      </c>
      <c r="G29" s="119">
        <v>0.84197316685852419</v>
      </c>
      <c r="H29" s="119">
        <v>0.81350064430775282</v>
      </c>
      <c r="I29" s="119">
        <v>0.78599096068381913</v>
      </c>
      <c r="J29" s="119">
        <v>0.75941155621625056</v>
      </c>
      <c r="K29" s="119">
        <v>0.73373097218961414</v>
      </c>
      <c r="L29" s="119">
        <v>0.70891881370977217</v>
      </c>
      <c r="M29" s="119">
        <v>0.68494571372924851</v>
      </c>
      <c r="N29" s="119">
        <v>0.66178329828912896</v>
      </c>
      <c r="O29" s="119">
        <v>0.63940415293635666</v>
      </c>
      <c r="P29" s="119">
        <v>0.61778179027667302</v>
      </c>
      <c r="Q29" s="119">
        <v>0.59689061862480497</v>
      </c>
      <c r="R29" s="119">
        <v>0.57670591171478747</v>
      </c>
      <c r="S29" s="119">
        <v>0.55720377943457733</v>
      </c>
      <c r="T29" s="119">
        <v>0.53836113955031628</v>
      </c>
      <c r="U29" s="119">
        <v>0.52015569038677911</v>
      </c>
      <c r="V29" s="119">
        <v>0.50256588443167061</v>
      </c>
      <c r="W29" s="118"/>
      <c r="X29" s="119"/>
    </row>
    <row r="30" spans="1:62" s="31" customFormat="1">
      <c r="A30" s="83"/>
      <c r="B30" s="101" t="s">
        <v>1150</v>
      </c>
      <c r="C30" s="124">
        <f t="shared" ref="C30:V30" si="7">C28*C29</f>
        <v>7.2463768115942032E-2</v>
      </c>
      <c r="D30" s="124">
        <f t="shared" si="7"/>
        <v>0</v>
      </c>
      <c r="E30" s="124">
        <f t="shared" si="7"/>
        <v>0</v>
      </c>
      <c r="F30" s="124">
        <f t="shared" si="7"/>
        <v>6.6229609305091516E-2</v>
      </c>
      <c r="G30" s="124">
        <f t="shared" si="7"/>
        <v>2.5259195005755725E-3</v>
      </c>
      <c r="H30" s="124">
        <f t="shared" si="7"/>
        <v>0</v>
      </c>
      <c r="I30" s="124">
        <f t="shared" si="7"/>
        <v>0</v>
      </c>
      <c r="J30" s="124">
        <f t="shared" si="7"/>
        <v>5.7715278272435049E-2</v>
      </c>
      <c r="K30" s="124">
        <f t="shared" si="7"/>
        <v>0</v>
      </c>
      <c r="L30" s="124">
        <f t="shared" si="7"/>
        <v>0.37076453957021088</v>
      </c>
      <c r="M30" s="124">
        <f t="shared" si="7"/>
        <v>0</v>
      </c>
      <c r="N30" s="124">
        <f t="shared" si="7"/>
        <v>5.0295530669973811E-2</v>
      </c>
      <c r="O30" s="124">
        <f t="shared" si="7"/>
        <v>0</v>
      </c>
      <c r="P30" s="124">
        <f t="shared" si="7"/>
        <v>0</v>
      </c>
      <c r="Q30" s="124">
        <f t="shared" si="7"/>
        <v>1.7906718558744149E-3</v>
      </c>
      <c r="R30" s="124">
        <f t="shared" si="7"/>
        <v>4.3829649290323854E-2</v>
      </c>
      <c r="S30" s="124">
        <f t="shared" si="7"/>
        <v>0</v>
      </c>
      <c r="T30" s="124">
        <f t="shared" si="7"/>
        <v>0</v>
      </c>
      <c r="U30" s="124">
        <f t="shared" si="7"/>
        <v>0</v>
      </c>
      <c r="V30" s="124">
        <f t="shared" si="7"/>
        <v>1.507697653295012E-3</v>
      </c>
      <c r="W30" s="126">
        <f>SUM(C30:V30)</f>
        <v>0.66712266423372224</v>
      </c>
      <c r="X30" s="125"/>
    </row>
    <row r="31" spans="1:62" s="31" customFormat="1" ht="13.5" thickBot="1">
      <c r="A31" s="86"/>
      <c r="B31" s="86"/>
      <c r="C31" s="98"/>
      <c r="D31" s="98"/>
      <c r="E31" s="98"/>
      <c r="F31" s="98"/>
      <c r="G31" s="98"/>
      <c r="H31" s="98"/>
      <c r="I31" s="98"/>
      <c r="J31" s="98"/>
      <c r="K31" s="98"/>
      <c r="L31" s="98"/>
      <c r="M31" s="98"/>
      <c r="N31" s="98"/>
      <c r="O31" s="98"/>
      <c r="P31" s="98"/>
      <c r="Q31" s="98"/>
      <c r="R31" s="98"/>
      <c r="S31" s="98"/>
      <c r="T31" s="98"/>
      <c r="U31" s="98"/>
      <c r="V31" s="98"/>
      <c r="W31" s="146"/>
      <c r="X31" s="98"/>
    </row>
    <row r="32" spans="1:62" s="31" customFormat="1" ht="21" customHeight="1">
      <c r="A32" s="36" t="s">
        <v>1136</v>
      </c>
      <c r="B32" s="89"/>
      <c r="C32" s="95"/>
      <c r="D32" s="95"/>
      <c r="E32" s="95"/>
      <c r="F32" s="95"/>
      <c r="G32" s="95"/>
      <c r="H32" s="95"/>
      <c r="I32" s="95"/>
      <c r="J32" s="95"/>
      <c r="K32" s="95"/>
      <c r="L32" s="95"/>
      <c r="M32" s="95"/>
      <c r="N32" s="95"/>
      <c r="O32" s="95"/>
      <c r="P32" s="95"/>
      <c r="Q32" s="95"/>
      <c r="R32" s="95"/>
      <c r="S32" s="95"/>
      <c r="T32" s="95"/>
      <c r="U32" s="95"/>
      <c r="V32" s="95"/>
      <c r="W32" s="123"/>
      <c r="X32" s="95"/>
    </row>
    <row r="33" spans="1:62" s="31" customFormat="1">
      <c r="A33" s="36"/>
      <c r="B33" s="89"/>
      <c r="C33" s="95"/>
      <c r="D33" s="95"/>
      <c r="E33" s="95"/>
      <c r="F33" s="95"/>
      <c r="G33" s="95"/>
      <c r="H33" s="95"/>
      <c r="I33" s="95"/>
      <c r="J33" s="95"/>
      <c r="K33" s="95"/>
      <c r="L33" s="95"/>
      <c r="M33" s="95"/>
      <c r="N33" s="95"/>
      <c r="O33" s="95"/>
      <c r="P33" s="95"/>
      <c r="Q33" s="95"/>
      <c r="R33" s="95"/>
      <c r="S33" s="95"/>
      <c r="T33" s="95"/>
      <c r="U33" s="95"/>
      <c r="V33" s="95"/>
      <c r="W33" s="123"/>
      <c r="X33" s="95"/>
    </row>
    <row r="34" spans="1:62" s="31" customFormat="1">
      <c r="B34" s="91" t="s">
        <v>1148</v>
      </c>
      <c r="C34" s="115"/>
      <c r="D34" s="115"/>
      <c r="E34" s="115"/>
      <c r="F34" s="115"/>
      <c r="G34" s="115"/>
      <c r="H34" s="115"/>
      <c r="I34" s="115"/>
      <c r="J34" s="115"/>
      <c r="K34" s="115"/>
      <c r="L34" s="115"/>
      <c r="M34" s="115"/>
      <c r="N34" s="115"/>
      <c r="O34" s="115"/>
      <c r="P34" s="115"/>
      <c r="Q34" s="115"/>
      <c r="R34" s="115"/>
      <c r="S34" s="115"/>
      <c r="T34" s="115"/>
      <c r="U34" s="115"/>
      <c r="V34" s="115"/>
      <c r="W34" s="116"/>
      <c r="X34" s="95"/>
    </row>
    <row r="35" spans="1:62" s="31" customFormat="1">
      <c r="B35" s="92" t="s">
        <v>956</v>
      </c>
      <c r="C35" s="115"/>
      <c r="D35" s="115"/>
      <c r="E35" s="115"/>
      <c r="F35" s="115"/>
      <c r="G35" s="115"/>
      <c r="H35" s="115"/>
      <c r="I35" s="115"/>
      <c r="J35" s="115"/>
      <c r="K35" s="115"/>
      <c r="L35" s="115"/>
      <c r="M35" s="115"/>
      <c r="N35" s="115"/>
      <c r="O35" s="115"/>
      <c r="P35" s="115"/>
      <c r="Q35" s="115"/>
      <c r="R35" s="115"/>
      <c r="S35" s="115"/>
      <c r="T35" s="115"/>
      <c r="U35" s="115"/>
      <c r="V35" s="115"/>
      <c r="W35" s="116"/>
      <c r="X35" s="95"/>
    </row>
    <row r="36" spans="1:62" s="31" customFormat="1" ht="38.25">
      <c r="B36" s="93" t="s">
        <v>1142</v>
      </c>
      <c r="C36" s="117">
        <f>('6. Future Applications - Sens.'!I14)*0.5*'1. IA Scenario'!$E$29</f>
        <v>0</v>
      </c>
      <c r="D36" s="117">
        <f>('6. Future Applications - Sens.'!J14)*0.5*'1. IA Scenario'!$E$29</f>
        <v>0</v>
      </c>
      <c r="E36" s="117">
        <f>('6. Future Applications - Sens.'!K14)*0.5*'1. IA Scenario'!$E$29</f>
        <v>0</v>
      </c>
      <c r="F36" s="117">
        <f>('6. Future Applications - Sens.'!L14)*0.5*'1. IA Scenario'!$E$29</f>
        <v>0</v>
      </c>
      <c r="G36" s="117">
        <f>('6. Future Applications - Sens.'!M14)*0.5*'1. IA Scenario'!$E$29</f>
        <v>0</v>
      </c>
      <c r="H36" s="117">
        <f>('6. Future Applications - Sens.'!N14)*0.5*'1. IA Scenario'!$E$29</f>
        <v>0</v>
      </c>
      <c r="I36" s="117">
        <f>('6. Future Applications - Sens.'!O14)*0.5*'1. IA Scenario'!$E$29</f>
        <v>0</v>
      </c>
      <c r="J36" s="117">
        <f>('6. Future Applications - Sens.'!P14)*0.5*'1. IA Scenario'!$E$29</f>
        <v>0</v>
      </c>
      <c r="K36" s="117">
        <f>('6. Future Applications - Sens.'!Q14)*0.5*'1. IA Scenario'!$E$29</f>
        <v>0</v>
      </c>
      <c r="L36" s="117">
        <f>('6. Future Applications - Sens.'!R14)*0.5*'1. IA Scenario'!$E$29</f>
        <v>0</v>
      </c>
      <c r="M36" s="117">
        <f>('6. Future Applications - Sens.'!S14)*0.5*'1. IA Scenario'!$E$29</f>
        <v>0</v>
      </c>
      <c r="N36" s="117">
        <f>('6. Future Applications - Sens.'!T14)*0.5*'1. IA Scenario'!$E$29</f>
        <v>0</v>
      </c>
      <c r="O36" s="117">
        <f>('6. Future Applications - Sens.'!U14)*0.5*'1. IA Scenario'!$E$29</f>
        <v>0</v>
      </c>
      <c r="P36" s="117">
        <f>('6. Future Applications - Sens.'!V14)*0.5*'1. IA Scenario'!$E$29</f>
        <v>0</v>
      </c>
      <c r="Q36" s="117">
        <f>('6. Future Applications - Sens.'!W14)*0.5*'1. IA Scenario'!$E$29</f>
        <v>0</v>
      </c>
      <c r="R36" s="117">
        <f>('6. Future Applications - Sens.'!X14)*0.5*'1. IA Scenario'!$E$29</f>
        <v>0</v>
      </c>
      <c r="S36" s="117">
        <f>('6. Future Applications - Sens.'!Y14)*0.5*'1. IA Scenario'!$E$29</f>
        <v>0</v>
      </c>
      <c r="T36" s="117">
        <f>('6. Future Applications - Sens.'!Z14)*0.5*'1. IA Scenario'!$E$29</f>
        <v>0</v>
      </c>
      <c r="U36" s="117">
        <f>('6. Future Applications - Sens.'!AA14)*0.5*'1. IA Scenario'!$E$29</f>
        <v>0</v>
      </c>
      <c r="V36" s="117">
        <f>('6. Future Applications - Sens.'!AB14)*0.5*'1. IA Scenario'!$E$29</f>
        <v>0</v>
      </c>
      <c r="W36" s="118">
        <f>SUM(C36:V36)</f>
        <v>0</v>
      </c>
      <c r="X36" s="117">
        <f>W36/20</f>
        <v>0</v>
      </c>
    </row>
    <row r="37" spans="1:62" s="31" customFormat="1" ht="38.25">
      <c r="B37" s="93" t="s">
        <v>1143</v>
      </c>
      <c r="C37" s="117">
        <f>('6. Future Applications - Sens.'!I14)*0.5*'1. IA Scenario'!$E$30</f>
        <v>0</v>
      </c>
      <c r="D37" s="117">
        <f>('6. Future Applications - Sens.'!J14)*0.5*'1. IA Scenario'!$E$30</f>
        <v>0</v>
      </c>
      <c r="E37" s="117">
        <f>('6. Future Applications - Sens.'!K14)*0.5*'1. IA Scenario'!$E$30</f>
        <v>0</v>
      </c>
      <c r="F37" s="117">
        <f>('6. Future Applications - Sens.'!L14)*0.5*'1. IA Scenario'!$E$30</f>
        <v>0</v>
      </c>
      <c r="G37" s="117">
        <f>('6. Future Applications - Sens.'!M14)*0.5*'1. IA Scenario'!$E$30</f>
        <v>0</v>
      </c>
      <c r="H37" s="117">
        <f>('6. Future Applications - Sens.'!N14)*0.5*'1. IA Scenario'!$E$30</f>
        <v>0</v>
      </c>
      <c r="I37" s="117">
        <f>('6. Future Applications - Sens.'!O14)*0.5*'1. IA Scenario'!$E$30</f>
        <v>0</v>
      </c>
      <c r="J37" s="117">
        <f>('6. Future Applications - Sens.'!P14)*0.5*'1. IA Scenario'!$E$30</f>
        <v>0</v>
      </c>
      <c r="K37" s="117">
        <f>('6. Future Applications - Sens.'!Q14)*0.5*'1. IA Scenario'!$E$30</f>
        <v>0</v>
      </c>
      <c r="L37" s="117">
        <f>('6. Future Applications - Sens.'!R14)*0.5*'1. IA Scenario'!$E$30</f>
        <v>0</v>
      </c>
      <c r="M37" s="117">
        <f>('6. Future Applications - Sens.'!S14)*0.5*'1. IA Scenario'!$E$30</f>
        <v>0</v>
      </c>
      <c r="N37" s="117">
        <f>('6. Future Applications - Sens.'!T14)*0.5*'1. IA Scenario'!$E$30</f>
        <v>0</v>
      </c>
      <c r="O37" s="117">
        <f>('6. Future Applications - Sens.'!U14)*0.5*'1. IA Scenario'!$E$30</f>
        <v>0</v>
      </c>
      <c r="P37" s="117">
        <f>('6. Future Applications - Sens.'!V14)*0.5*'1. IA Scenario'!$E$30</f>
        <v>0</v>
      </c>
      <c r="Q37" s="117">
        <f>('6. Future Applications - Sens.'!W14)*0.5*'1. IA Scenario'!$E$30</f>
        <v>0</v>
      </c>
      <c r="R37" s="117">
        <f>('6. Future Applications - Sens.'!X14)*0.5*'1. IA Scenario'!$E$30</f>
        <v>0</v>
      </c>
      <c r="S37" s="117">
        <f>('6. Future Applications - Sens.'!Y14)*0.5*'1. IA Scenario'!$E$30</f>
        <v>0</v>
      </c>
      <c r="T37" s="117">
        <f>('6. Future Applications - Sens.'!Z14)*0.5*'1. IA Scenario'!$E$30</f>
        <v>0</v>
      </c>
      <c r="U37" s="117">
        <f>('6. Future Applications - Sens.'!AA14)*0.5*'1. IA Scenario'!$E$30</f>
        <v>0</v>
      </c>
      <c r="V37" s="117">
        <f>('6. Future Applications - Sens.'!AB14)*0.5*'1. IA Scenario'!$E$30</f>
        <v>0</v>
      </c>
      <c r="W37" s="118">
        <f t="shared" ref="W37:W38" si="8">SUM(C37:V37)</f>
        <v>0</v>
      </c>
      <c r="X37" s="117">
        <f t="shared" ref="X37:X38" si="9">W37/20</f>
        <v>0</v>
      </c>
    </row>
    <row r="38" spans="1:62" s="31" customFormat="1" ht="38.25">
      <c r="B38" s="93" t="s">
        <v>1144</v>
      </c>
      <c r="C38" s="117">
        <f>'6. Future Applications - Sens.'!I28*'1. IA Scenario'!$E$31</f>
        <v>1.74</v>
      </c>
      <c r="D38" s="117">
        <f>'6. Future Applications - Sens.'!J28*'1. IA Scenario'!$E$31</f>
        <v>0</v>
      </c>
      <c r="E38" s="117">
        <f>'6. Future Applications - Sens.'!K28*'1. IA Scenario'!$E$31</f>
        <v>0</v>
      </c>
      <c r="F38" s="117">
        <f>'6. Future Applications - Sens.'!L28*'1. IA Scenario'!$E$31</f>
        <v>0</v>
      </c>
      <c r="G38" s="117">
        <f>'6. Future Applications - Sens.'!M28*'1. IA Scenario'!$E$31</f>
        <v>0</v>
      </c>
      <c r="H38" s="117">
        <f>'6. Future Applications - Sens.'!N28*'1. IA Scenario'!$E$31</f>
        <v>0</v>
      </c>
      <c r="I38" s="117">
        <f>'6. Future Applications - Sens.'!O28*'1. IA Scenario'!$E$31</f>
        <v>0</v>
      </c>
      <c r="J38" s="117">
        <f>'6. Future Applications - Sens.'!P28*'1. IA Scenario'!$E$31</f>
        <v>0</v>
      </c>
      <c r="K38" s="117">
        <f>'6. Future Applications - Sens.'!Q28*'1. IA Scenario'!$E$31</f>
        <v>0</v>
      </c>
      <c r="L38" s="117">
        <f>'6. Future Applications - Sens.'!R28*'1. IA Scenario'!$E$31</f>
        <v>0</v>
      </c>
      <c r="M38" s="117">
        <f>'6. Future Applications - Sens.'!S28*'1. IA Scenario'!$E$31</f>
        <v>0</v>
      </c>
      <c r="N38" s="117">
        <f>'6. Future Applications - Sens.'!T28*'1. IA Scenario'!$E$31</f>
        <v>0</v>
      </c>
      <c r="O38" s="117">
        <f>'6. Future Applications - Sens.'!U28*'1. IA Scenario'!$E$31</f>
        <v>0</v>
      </c>
      <c r="P38" s="117">
        <f>'6. Future Applications - Sens.'!V28*'1. IA Scenario'!$E$31</f>
        <v>0</v>
      </c>
      <c r="Q38" s="117">
        <f>'6. Future Applications - Sens.'!W28*'1. IA Scenario'!$E$31</f>
        <v>0</v>
      </c>
      <c r="R38" s="117">
        <f>'6. Future Applications - Sens.'!X28*'1. IA Scenario'!$E$31</f>
        <v>0</v>
      </c>
      <c r="S38" s="117">
        <f>'6. Future Applications - Sens.'!Y28*'1. IA Scenario'!$E$31</f>
        <v>0</v>
      </c>
      <c r="T38" s="117">
        <f>'6. Future Applications - Sens.'!Z28*'1. IA Scenario'!$E$31</f>
        <v>0</v>
      </c>
      <c r="U38" s="117">
        <f>'6. Future Applications - Sens.'!AA28*'1. IA Scenario'!$E$31</f>
        <v>0</v>
      </c>
      <c r="V38" s="117">
        <f>'6. Future Applications - Sens.'!AB28*'1. IA Scenario'!$E$31</f>
        <v>0</v>
      </c>
      <c r="W38" s="118">
        <f t="shared" si="8"/>
        <v>1.74</v>
      </c>
      <c r="X38" s="117">
        <f t="shared" si="9"/>
        <v>8.6999999999999994E-2</v>
      </c>
    </row>
    <row r="39" spans="1:62" s="31" customFormat="1">
      <c r="B39" s="91"/>
      <c r="C39" s="115"/>
      <c r="D39" s="115"/>
      <c r="E39" s="115"/>
      <c r="F39" s="115"/>
      <c r="G39" s="115"/>
      <c r="H39" s="115"/>
      <c r="I39" s="115"/>
      <c r="J39" s="115"/>
      <c r="K39" s="115"/>
      <c r="L39" s="115"/>
      <c r="M39" s="115"/>
      <c r="N39" s="115"/>
      <c r="O39" s="115"/>
      <c r="P39" s="115"/>
      <c r="Q39" s="115"/>
      <c r="R39" s="115"/>
      <c r="S39" s="115"/>
      <c r="T39" s="115"/>
      <c r="U39" s="115"/>
      <c r="V39" s="115"/>
      <c r="W39" s="116"/>
      <c r="X39" s="95"/>
    </row>
    <row r="40" spans="1:62" s="31" customFormat="1">
      <c r="B40" s="92" t="s">
        <v>957</v>
      </c>
      <c r="C40" s="115"/>
      <c r="D40" s="115"/>
      <c r="E40" s="115"/>
      <c r="F40" s="115"/>
      <c r="G40" s="115"/>
      <c r="H40" s="115"/>
      <c r="I40" s="115"/>
      <c r="J40" s="115"/>
      <c r="K40" s="115"/>
      <c r="L40" s="115"/>
      <c r="M40" s="115"/>
      <c r="N40" s="115"/>
      <c r="O40" s="115"/>
      <c r="P40" s="115"/>
      <c r="Q40" s="115"/>
      <c r="R40" s="115"/>
      <c r="S40" s="115"/>
      <c r="T40" s="115"/>
      <c r="U40" s="115"/>
      <c r="V40" s="115"/>
      <c r="W40" s="116"/>
      <c r="X40" s="95"/>
    </row>
    <row r="41" spans="1:62" s="31" customFormat="1" ht="38.25">
      <c r="A41" s="36"/>
      <c r="B41" s="93" t="s">
        <v>1142</v>
      </c>
      <c r="C41" s="117">
        <f>('6. Future Applications - Sens.'!I8)*0.5*'1. IA Scenario'!$E$29</f>
        <v>0</v>
      </c>
      <c r="D41" s="117">
        <f>('6. Future Applications - Sens.'!J8)*0.5*'1. IA Scenario'!$E$29</f>
        <v>0</v>
      </c>
      <c r="E41" s="117">
        <f>('6. Future Applications - Sens.'!K8)*0.5*'1. IA Scenario'!$E$29</f>
        <v>0</v>
      </c>
      <c r="F41" s="117">
        <f>('6. Future Applications - Sens.'!L8)*0.5*'1. IA Scenario'!$E$29</f>
        <v>0</v>
      </c>
      <c r="G41" s="117">
        <f>('6. Future Applications - Sens.'!M8)*0.5*'1. IA Scenario'!$E$29</f>
        <v>0</v>
      </c>
      <c r="H41" s="117">
        <f>('6. Future Applications - Sens.'!N8)*0.5*'1. IA Scenario'!$E$29</f>
        <v>0</v>
      </c>
      <c r="I41" s="117">
        <f>('6. Future Applications - Sens.'!O8)*0.5*'1. IA Scenario'!$E$29</f>
        <v>0</v>
      </c>
      <c r="J41" s="117">
        <f>('6. Future Applications - Sens.'!P8)*0.5*'1. IA Scenario'!$E$29</f>
        <v>0</v>
      </c>
      <c r="K41" s="117">
        <f>('6. Future Applications - Sens.'!Q8)*0.5*'1. IA Scenario'!$E$29</f>
        <v>0</v>
      </c>
      <c r="L41" s="117">
        <f>('6. Future Applications - Sens.'!R8)*0.5*'1. IA Scenario'!$E$29</f>
        <v>0.23</v>
      </c>
      <c r="M41" s="117">
        <f>('6. Future Applications - Sens.'!S8)*0.5*'1. IA Scenario'!$E$29</f>
        <v>0</v>
      </c>
      <c r="N41" s="117">
        <f>('6. Future Applications - Sens.'!T8)*0.5*'1. IA Scenario'!$E$29</f>
        <v>0</v>
      </c>
      <c r="O41" s="117">
        <f>('6. Future Applications - Sens.'!U8)*0.5*'1. IA Scenario'!$E$29</f>
        <v>0</v>
      </c>
      <c r="P41" s="117">
        <f>('6. Future Applications - Sens.'!V8)*0.5*'1. IA Scenario'!$E$29</f>
        <v>0</v>
      </c>
      <c r="Q41" s="117">
        <f>('6. Future Applications - Sens.'!W8)*0.5*'1. IA Scenario'!$E$29</f>
        <v>0</v>
      </c>
      <c r="R41" s="117">
        <f>('6. Future Applications - Sens.'!X8)*0.5*'1. IA Scenario'!$E$29</f>
        <v>0</v>
      </c>
      <c r="S41" s="117">
        <f>('6. Future Applications - Sens.'!Y8)*0.5*'1. IA Scenario'!$E$29</f>
        <v>0</v>
      </c>
      <c r="T41" s="117">
        <f>('6. Future Applications - Sens.'!Z8)*0.5*'1. IA Scenario'!$E$29</f>
        <v>0</v>
      </c>
      <c r="U41" s="117">
        <f>('6. Future Applications - Sens.'!AA8)*0.5*'1. IA Scenario'!$E$29</f>
        <v>0</v>
      </c>
      <c r="V41" s="117">
        <f>('6. Future Applications - Sens.'!AB8)*0.5*'1. IA Scenario'!$E$29</f>
        <v>0</v>
      </c>
      <c r="W41" s="118">
        <f t="shared" ref="W41:W43" si="10">SUM(C41:V41)</f>
        <v>0.23</v>
      </c>
      <c r="X41" s="117">
        <f t="shared" ref="X41:X46" si="11">W41/20</f>
        <v>1.15E-2</v>
      </c>
    </row>
    <row r="42" spans="1:62" s="31" customFormat="1" ht="38.25">
      <c r="B42" s="93" t="s">
        <v>1143</v>
      </c>
      <c r="C42" s="117">
        <f>('6. Future Applications - Sens.'!I8)*0.5*'1. IA Scenario'!$E$30</f>
        <v>0</v>
      </c>
      <c r="D42" s="117">
        <f>('6. Future Applications - Sens.'!J8)*0.5*'1. IA Scenario'!$E$30</f>
        <v>0</v>
      </c>
      <c r="E42" s="117">
        <f>('6. Future Applications - Sens.'!K8)*0.5*'1. IA Scenario'!$E$30</f>
        <v>0</v>
      </c>
      <c r="F42" s="117">
        <f>('6. Future Applications - Sens.'!L8)*0.5*'1. IA Scenario'!$E$30</f>
        <v>0</v>
      </c>
      <c r="G42" s="117">
        <f>('6. Future Applications - Sens.'!M8)*0.5*'1. IA Scenario'!$E$30</f>
        <v>0</v>
      </c>
      <c r="H42" s="117">
        <f>('6. Future Applications - Sens.'!N8)*0.5*'1. IA Scenario'!$E$30</f>
        <v>0</v>
      </c>
      <c r="I42" s="117">
        <f>('6. Future Applications - Sens.'!O8)*0.5*'1. IA Scenario'!$E$30</f>
        <v>0</v>
      </c>
      <c r="J42" s="117">
        <f>('6. Future Applications - Sens.'!P8)*0.5*'1. IA Scenario'!$E$30</f>
        <v>0</v>
      </c>
      <c r="K42" s="117">
        <f>('6. Future Applications - Sens.'!Q8)*0.5*'1. IA Scenario'!$E$30</f>
        <v>0</v>
      </c>
      <c r="L42" s="117">
        <f>('6. Future Applications - Sens.'!R8)*0.5*'1. IA Scenario'!$E$30</f>
        <v>0.92</v>
      </c>
      <c r="M42" s="117">
        <f>('6. Future Applications - Sens.'!S8)*0.5*'1. IA Scenario'!$E$30</f>
        <v>0</v>
      </c>
      <c r="N42" s="117">
        <f>('6. Future Applications - Sens.'!T8)*0.5*'1. IA Scenario'!$E$30</f>
        <v>0</v>
      </c>
      <c r="O42" s="117">
        <f>('6. Future Applications - Sens.'!U8)*0.5*'1. IA Scenario'!$E$30</f>
        <v>0</v>
      </c>
      <c r="P42" s="117">
        <f>('6. Future Applications - Sens.'!V8)*0.5*'1. IA Scenario'!$E$30</f>
        <v>0</v>
      </c>
      <c r="Q42" s="117">
        <f>('6. Future Applications - Sens.'!W8)*0.5*'1. IA Scenario'!$E$30</f>
        <v>0</v>
      </c>
      <c r="R42" s="117">
        <f>('6. Future Applications - Sens.'!X8)*0.5*'1. IA Scenario'!$E$30</f>
        <v>0</v>
      </c>
      <c r="S42" s="117">
        <f>('6. Future Applications - Sens.'!Y8)*0.5*'1. IA Scenario'!$E$30</f>
        <v>0</v>
      </c>
      <c r="T42" s="117">
        <f>('6. Future Applications - Sens.'!Z8)*0.5*'1. IA Scenario'!$E$30</f>
        <v>0</v>
      </c>
      <c r="U42" s="117">
        <f>('6. Future Applications - Sens.'!AA8)*0.5*'1. IA Scenario'!$E$30</f>
        <v>0</v>
      </c>
      <c r="V42" s="117">
        <f>('6. Future Applications - Sens.'!AB8)*0.5*'1. IA Scenario'!$E$30</f>
        <v>0</v>
      </c>
      <c r="W42" s="118">
        <f t="shared" si="10"/>
        <v>0.92</v>
      </c>
      <c r="X42" s="117">
        <f t="shared" si="11"/>
        <v>4.5999999999999999E-2</v>
      </c>
    </row>
    <row r="43" spans="1:62" s="31" customFormat="1" ht="38.25">
      <c r="B43" s="93" t="s">
        <v>1144</v>
      </c>
      <c r="C43" s="117">
        <f>'6. Future Applications - Sens.'!I22*'1. IA Scenario'!$E$31</f>
        <v>0</v>
      </c>
      <c r="D43" s="117">
        <f>'6. Future Applications - Sens.'!J22*'1. IA Scenario'!$E$31</f>
        <v>0</v>
      </c>
      <c r="E43" s="117">
        <f>'6. Future Applications - Sens.'!K22*'1. IA Scenario'!$E$31</f>
        <v>0</v>
      </c>
      <c r="F43" s="117">
        <f>'6. Future Applications - Sens.'!L22*'1. IA Scenario'!$E$31</f>
        <v>0</v>
      </c>
      <c r="G43" s="117">
        <f>'6. Future Applications - Sens.'!M22*'1. IA Scenario'!$E$31</f>
        <v>0</v>
      </c>
      <c r="H43" s="117">
        <f>'6. Future Applications - Sens.'!N22*'1. IA Scenario'!$E$31</f>
        <v>0</v>
      </c>
      <c r="I43" s="117">
        <f>'6. Future Applications - Sens.'!O22*'1. IA Scenario'!$E$31</f>
        <v>0</v>
      </c>
      <c r="J43" s="117">
        <f>'6. Future Applications - Sens.'!P22*'1. IA Scenario'!$E$31</f>
        <v>0</v>
      </c>
      <c r="K43" s="117">
        <f>'6. Future Applications - Sens.'!Q22*'1. IA Scenario'!$E$31</f>
        <v>0</v>
      </c>
      <c r="L43" s="117">
        <f>'6. Future Applications - Sens.'!R22*'1. IA Scenario'!$E$31</f>
        <v>3.4950000000000001</v>
      </c>
      <c r="M43" s="117">
        <f>'6. Future Applications - Sens.'!S22*'1. IA Scenario'!$E$31</f>
        <v>0</v>
      </c>
      <c r="N43" s="117">
        <f>'6. Future Applications - Sens.'!T22*'1. IA Scenario'!$E$31</f>
        <v>0</v>
      </c>
      <c r="O43" s="117">
        <f>'6. Future Applications - Sens.'!U22*'1. IA Scenario'!$E$31</f>
        <v>0</v>
      </c>
      <c r="P43" s="117">
        <f>'6. Future Applications - Sens.'!V22*'1. IA Scenario'!$E$31</f>
        <v>0</v>
      </c>
      <c r="Q43" s="117">
        <f>'6. Future Applications - Sens.'!W22*'1. IA Scenario'!$E$31</f>
        <v>0</v>
      </c>
      <c r="R43" s="117">
        <f>'6. Future Applications - Sens.'!X22*'1. IA Scenario'!$E$31</f>
        <v>0</v>
      </c>
      <c r="S43" s="117">
        <f>'6. Future Applications - Sens.'!Y22*'1. IA Scenario'!$E$31</f>
        <v>0</v>
      </c>
      <c r="T43" s="117">
        <f>'6. Future Applications - Sens.'!Z22*'1. IA Scenario'!$E$31</f>
        <v>0</v>
      </c>
      <c r="U43" s="117">
        <f>'6. Future Applications - Sens.'!AA22*'1. IA Scenario'!$E$31</f>
        <v>0</v>
      </c>
      <c r="V43" s="117">
        <f>'6. Future Applications - Sens.'!AB22*'1. IA Scenario'!$E$31</f>
        <v>0</v>
      </c>
      <c r="W43" s="118">
        <f t="shared" si="10"/>
        <v>3.4950000000000001</v>
      </c>
      <c r="X43" s="117">
        <f t="shared" si="11"/>
        <v>0.17475000000000002</v>
      </c>
    </row>
    <row r="44" spans="1:62" s="31" customFormat="1">
      <c r="B44" s="93"/>
      <c r="C44" s="117"/>
      <c r="D44" s="117"/>
      <c r="E44" s="117"/>
      <c r="F44" s="117"/>
      <c r="G44" s="117"/>
      <c r="H44" s="117"/>
      <c r="I44" s="117"/>
      <c r="J44" s="117"/>
      <c r="K44" s="117"/>
      <c r="L44" s="117"/>
      <c r="M44" s="117"/>
      <c r="N44" s="117"/>
      <c r="O44" s="117"/>
      <c r="P44" s="117"/>
      <c r="Q44" s="117"/>
      <c r="R44" s="117"/>
      <c r="S44" s="117"/>
      <c r="T44" s="117"/>
      <c r="U44" s="117"/>
      <c r="V44" s="117"/>
      <c r="W44" s="118"/>
      <c r="X44" s="119"/>
    </row>
    <row r="45" spans="1:62" s="31" customFormat="1" ht="38.25">
      <c r="A45" s="83"/>
      <c r="B45" s="93" t="s">
        <v>794</v>
      </c>
      <c r="C45" s="117">
        <f>'3. Future Applications'!K497*'1. IA Scenario'!$E$21</f>
        <v>0</v>
      </c>
      <c r="D45" s="117">
        <f>'3. Future Applications'!L497*'1. IA Scenario'!$E$21</f>
        <v>0</v>
      </c>
      <c r="E45" s="117">
        <f>'3. Future Applications'!M497*'1. IA Scenario'!$E$21</f>
        <v>0</v>
      </c>
      <c r="F45" s="117">
        <f>'3. Future Applications'!N497*'1. IA Scenario'!$E$21</f>
        <v>0</v>
      </c>
      <c r="G45" s="117">
        <f>'3. Future Applications'!O497*'1. IA Scenario'!$E$21</f>
        <v>4.0750000000000001E-2</v>
      </c>
      <c r="H45" s="117">
        <f>'3. Future Applications'!P497*'1. IA Scenario'!$E$21</f>
        <v>0</v>
      </c>
      <c r="I45" s="117">
        <f>'3. Future Applications'!Q497*'1. IA Scenario'!$E$21</f>
        <v>0</v>
      </c>
      <c r="J45" s="117">
        <f>'3. Future Applications'!R497*'1. IA Scenario'!$E$21</f>
        <v>0</v>
      </c>
      <c r="K45" s="117">
        <f>'3. Future Applications'!S497*'1. IA Scenario'!$E$21</f>
        <v>0</v>
      </c>
      <c r="L45" s="117">
        <f>'3. Future Applications'!T497*'1. IA Scenario'!$E$21</f>
        <v>4.0750000000000001E-2</v>
      </c>
      <c r="M45" s="117">
        <f>'3. Future Applications'!U497*'1. IA Scenario'!$E$21</f>
        <v>0</v>
      </c>
      <c r="N45" s="117">
        <f>'3. Future Applications'!V497*'1. IA Scenario'!$E$21</f>
        <v>0</v>
      </c>
      <c r="O45" s="117">
        <f>'3. Future Applications'!W497*'1. IA Scenario'!$E$21</f>
        <v>0</v>
      </c>
      <c r="P45" s="117">
        <f>'3. Future Applications'!X497*'1. IA Scenario'!$E$21</f>
        <v>0</v>
      </c>
      <c r="Q45" s="117">
        <f>'3. Future Applications'!Y497*'1. IA Scenario'!$E$21</f>
        <v>4.0750000000000001E-2</v>
      </c>
      <c r="R45" s="117">
        <f>'3. Future Applications'!Z497*'1. IA Scenario'!$E$21</f>
        <v>0</v>
      </c>
      <c r="S45" s="117">
        <f>'3. Future Applications'!AA497*'1. IA Scenario'!$E$21</f>
        <v>0</v>
      </c>
      <c r="T45" s="117">
        <f>'3. Future Applications'!AB497*'1. IA Scenario'!$E$21</f>
        <v>0</v>
      </c>
      <c r="U45" s="117">
        <f>'3. Future Applications'!AC497*'1. IA Scenario'!$E$21</f>
        <v>0</v>
      </c>
      <c r="V45" s="117">
        <f>'3. Future Applications'!AD497*'1. IA Scenario'!$E$21</f>
        <v>4.0750000000000001E-2</v>
      </c>
      <c r="W45" s="118">
        <f t="shared" ref="W45:W46" si="12">SUM(C45:V45)</f>
        <v>0.16300000000000001</v>
      </c>
      <c r="X45" s="117">
        <f t="shared" si="11"/>
        <v>8.150000000000001E-3</v>
      </c>
    </row>
    <row r="46" spans="1:62" s="96" customFormat="1" ht="25.5">
      <c r="A46" s="95"/>
      <c r="B46" s="93" t="s">
        <v>781</v>
      </c>
      <c r="C46" s="117">
        <f>'3. Future Applications'!K490*'1. IA Scenario'!$E$20</f>
        <v>0</v>
      </c>
      <c r="D46" s="117">
        <f>'3. Future Applications'!L490*'1. IA Scenario'!$E$20</f>
        <v>0</v>
      </c>
      <c r="E46" s="117">
        <f>'3. Future Applications'!M490*'1. IA Scenario'!$E$20</f>
        <v>0</v>
      </c>
      <c r="F46" s="117">
        <f>'3. Future Applications'!N490*'1. IA Scenario'!$E$20</f>
        <v>0.11400000000000002</v>
      </c>
      <c r="G46" s="117">
        <f>'3. Future Applications'!O490*'1. IA Scenario'!$E$20</f>
        <v>0</v>
      </c>
      <c r="H46" s="117">
        <f>'3. Future Applications'!P490*'1. IA Scenario'!$E$20</f>
        <v>0</v>
      </c>
      <c r="I46" s="117">
        <f>'3. Future Applications'!Q490*'1. IA Scenario'!$E$20</f>
        <v>0</v>
      </c>
      <c r="J46" s="117">
        <f>'3. Future Applications'!R490*'1. IA Scenario'!$E$20</f>
        <v>0.11400000000000002</v>
      </c>
      <c r="K46" s="117">
        <f>'3. Future Applications'!S490*'1. IA Scenario'!$E$20</f>
        <v>0</v>
      </c>
      <c r="L46" s="117">
        <f>'3. Future Applications'!T490*'1. IA Scenario'!$E$20</f>
        <v>0</v>
      </c>
      <c r="M46" s="117">
        <f>'3. Future Applications'!U490*'1. IA Scenario'!$E$20</f>
        <v>0</v>
      </c>
      <c r="N46" s="117">
        <f>'3. Future Applications'!V490*'1. IA Scenario'!$E$20</f>
        <v>0.11400000000000002</v>
      </c>
      <c r="O46" s="117">
        <f>'3. Future Applications'!W490*'1. IA Scenario'!$E$20</f>
        <v>0</v>
      </c>
      <c r="P46" s="117">
        <f>'3. Future Applications'!X490*'1. IA Scenario'!$E$20</f>
        <v>0</v>
      </c>
      <c r="Q46" s="117">
        <f>'3. Future Applications'!Y490*'1. IA Scenario'!$E$20</f>
        <v>0</v>
      </c>
      <c r="R46" s="117">
        <f>'3. Future Applications'!Z490*'1. IA Scenario'!$E$20</f>
        <v>0.11400000000000002</v>
      </c>
      <c r="S46" s="117">
        <f>'3. Future Applications'!AA490*'1. IA Scenario'!$E$20</f>
        <v>0</v>
      </c>
      <c r="T46" s="117">
        <f>'3. Future Applications'!AB490*'1. IA Scenario'!$E$20</f>
        <v>0</v>
      </c>
      <c r="U46" s="117">
        <f>'3. Future Applications'!AC490*'1. IA Scenario'!$E$20</f>
        <v>0</v>
      </c>
      <c r="V46" s="117">
        <f>'3. Future Applications'!AD490*'1. IA Scenario'!$E$20</f>
        <v>0</v>
      </c>
      <c r="W46" s="118">
        <f t="shared" si="12"/>
        <v>0.45600000000000007</v>
      </c>
      <c r="X46" s="117">
        <f t="shared" si="11"/>
        <v>2.2800000000000004E-2</v>
      </c>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row>
    <row r="47" spans="1:62" s="96" customFormat="1">
      <c r="A47" s="95"/>
      <c r="B47" s="93"/>
      <c r="C47" s="117"/>
      <c r="D47" s="117"/>
      <c r="E47" s="117"/>
      <c r="F47" s="117"/>
      <c r="G47" s="117"/>
      <c r="H47" s="117"/>
      <c r="I47" s="117"/>
      <c r="J47" s="117"/>
      <c r="K47" s="117"/>
      <c r="L47" s="117"/>
      <c r="M47" s="117"/>
      <c r="N47" s="117"/>
      <c r="O47" s="117"/>
      <c r="P47" s="117"/>
      <c r="Q47" s="117"/>
      <c r="R47" s="117"/>
      <c r="S47" s="117"/>
      <c r="T47" s="117"/>
      <c r="U47" s="117"/>
      <c r="V47" s="117"/>
      <c r="W47" s="118"/>
      <c r="X47" s="117"/>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row>
    <row r="48" spans="1:62" s="31" customFormat="1">
      <c r="A48" s="83"/>
      <c r="B48" s="101" t="s">
        <v>799</v>
      </c>
      <c r="C48" s="119"/>
      <c r="D48" s="119"/>
      <c r="E48" s="119"/>
      <c r="F48" s="119"/>
      <c r="G48" s="119"/>
      <c r="H48" s="119"/>
      <c r="I48" s="119"/>
      <c r="J48" s="119"/>
      <c r="K48" s="119"/>
      <c r="L48" s="119"/>
      <c r="M48" s="119"/>
      <c r="N48" s="119"/>
      <c r="O48" s="119"/>
      <c r="P48" s="119"/>
      <c r="Q48" s="119"/>
      <c r="R48" s="119"/>
      <c r="S48" s="119"/>
      <c r="T48" s="119"/>
      <c r="U48" s="119"/>
      <c r="V48" s="119"/>
      <c r="W48" s="120"/>
      <c r="X48" s="119"/>
    </row>
    <row r="49" spans="1:24" s="31" customFormat="1">
      <c r="A49" s="83"/>
      <c r="B49" s="95" t="s">
        <v>800</v>
      </c>
      <c r="C49" s="117">
        <f>SUM(C45:C46,C41:C43,C36:C38)</f>
        <v>1.74</v>
      </c>
      <c r="D49" s="117">
        <f t="shared" ref="D49:V49" si="13">SUM(D45:D46,D41:D43,D36:D38)</f>
        <v>0</v>
      </c>
      <c r="E49" s="117">
        <f t="shared" si="13"/>
        <v>0</v>
      </c>
      <c r="F49" s="117">
        <f t="shared" si="13"/>
        <v>0.11400000000000002</v>
      </c>
      <c r="G49" s="117">
        <f t="shared" si="13"/>
        <v>4.0750000000000001E-2</v>
      </c>
      <c r="H49" s="117">
        <f t="shared" si="13"/>
        <v>0</v>
      </c>
      <c r="I49" s="117">
        <f t="shared" si="13"/>
        <v>0</v>
      </c>
      <c r="J49" s="117">
        <f t="shared" si="13"/>
        <v>0.11400000000000002</v>
      </c>
      <c r="K49" s="117">
        <f t="shared" si="13"/>
        <v>0</v>
      </c>
      <c r="L49" s="117">
        <f t="shared" si="13"/>
        <v>4.6857500000000005</v>
      </c>
      <c r="M49" s="117">
        <f t="shared" si="13"/>
        <v>0</v>
      </c>
      <c r="N49" s="117">
        <f t="shared" si="13"/>
        <v>0.11400000000000002</v>
      </c>
      <c r="O49" s="117">
        <f t="shared" si="13"/>
        <v>0</v>
      </c>
      <c r="P49" s="117">
        <f t="shared" si="13"/>
        <v>0</v>
      </c>
      <c r="Q49" s="117">
        <f t="shared" si="13"/>
        <v>4.0750000000000001E-2</v>
      </c>
      <c r="R49" s="117">
        <f t="shared" si="13"/>
        <v>0.11400000000000002</v>
      </c>
      <c r="S49" s="117">
        <f t="shared" si="13"/>
        <v>0</v>
      </c>
      <c r="T49" s="117">
        <f t="shared" si="13"/>
        <v>0</v>
      </c>
      <c r="U49" s="117">
        <f t="shared" si="13"/>
        <v>0</v>
      </c>
      <c r="V49" s="117">
        <f t="shared" si="13"/>
        <v>4.0750000000000001E-2</v>
      </c>
      <c r="W49" s="118">
        <f>SUM(C49:V49)</f>
        <v>7.0040000000000004</v>
      </c>
      <c r="X49" s="119">
        <f>W49/20</f>
        <v>0.35020000000000001</v>
      </c>
    </row>
    <row r="50" spans="1:24" s="31" customFormat="1">
      <c r="A50" s="83"/>
      <c r="B50" s="95" t="s">
        <v>1149</v>
      </c>
      <c r="C50" s="117">
        <v>0</v>
      </c>
      <c r="D50" s="117">
        <v>0</v>
      </c>
      <c r="E50" s="117">
        <v>0</v>
      </c>
      <c r="F50" s="117">
        <v>0</v>
      </c>
      <c r="G50" s="117">
        <v>0</v>
      </c>
      <c r="H50" s="117">
        <v>0</v>
      </c>
      <c r="I50" s="117">
        <v>0</v>
      </c>
      <c r="J50" s="117">
        <v>0</v>
      </c>
      <c r="K50" s="117">
        <v>0</v>
      </c>
      <c r="L50" s="117">
        <v>0</v>
      </c>
      <c r="M50" s="117">
        <v>0</v>
      </c>
      <c r="N50" s="117">
        <v>0</v>
      </c>
      <c r="O50" s="117">
        <v>0</v>
      </c>
      <c r="P50" s="117">
        <v>0</v>
      </c>
      <c r="Q50" s="117">
        <v>0</v>
      </c>
      <c r="R50" s="117">
        <v>0</v>
      </c>
      <c r="S50" s="117">
        <v>0</v>
      </c>
      <c r="T50" s="117">
        <v>0</v>
      </c>
      <c r="U50" s="117">
        <v>0</v>
      </c>
      <c r="V50" s="117">
        <v>0</v>
      </c>
      <c r="W50" s="118">
        <f>SUM(C50:V50)</f>
        <v>0</v>
      </c>
      <c r="X50" s="119">
        <f>W50/20</f>
        <v>0</v>
      </c>
    </row>
    <row r="51" spans="1:24" s="31" customFormat="1">
      <c r="A51" s="83"/>
      <c r="B51" s="101" t="s">
        <v>799</v>
      </c>
      <c r="C51" s="124">
        <f t="shared" ref="C51:V51" si="14">SUM(C49:C49)</f>
        <v>1.74</v>
      </c>
      <c r="D51" s="124">
        <f t="shared" si="14"/>
        <v>0</v>
      </c>
      <c r="E51" s="124">
        <f t="shared" si="14"/>
        <v>0</v>
      </c>
      <c r="F51" s="124">
        <f t="shared" si="14"/>
        <v>0.11400000000000002</v>
      </c>
      <c r="G51" s="124">
        <f t="shared" si="14"/>
        <v>4.0750000000000001E-2</v>
      </c>
      <c r="H51" s="124">
        <f t="shared" si="14"/>
        <v>0</v>
      </c>
      <c r="I51" s="124">
        <f t="shared" si="14"/>
        <v>0</v>
      </c>
      <c r="J51" s="124">
        <f t="shared" si="14"/>
        <v>0.11400000000000002</v>
      </c>
      <c r="K51" s="124">
        <f t="shared" si="14"/>
        <v>0</v>
      </c>
      <c r="L51" s="124">
        <f t="shared" si="14"/>
        <v>4.6857500000000005</v>
      </c>
      <c r="M51" s="124">
        <f t="shared" si="14"/>
        <v>0</v>
      </c>
      <c r="N51" s="124">
        <f t="shared" si="14"/>
        <v>0.11400000000000002</v>
      </c>
      <c r="O51" s="124">
        <f t="shared" si="14"/>
        <v>0</v>
      </c>
      <c r="P51" s="124">
        <f t="shared" si="14"/>
        <v>0</v>
      </c>
      <c r="Q51" s="124">
        <f t="shared" si="14"/>
        <v>4.0750000000000001E-2</v>
      </c>
      <c r="R51" s="124">
        <f t="shared" si="14"/>
        <v>0.11400000000000002</v>
      </c>
      <c r="S51" s="124">
        <f t="shared" si="14"/>
        <v>0</v>
      </c>
      <c r="T51" s="124">
        <f t="shared" si="14"/>
        <v>0</v>
      </c>
      <c r="U51" s="124">
        <f t="shared" si="14"/>
        <v>0</v>
      </c>
      <c r="V51" s="124">
        <f t="shared" si="14"/>
        <v>4.0750000000000001E-2</v>
      </c>
      <c r="W51" s="126">
        <f>SUM(C51:V51)</f>
        <v>7.0040000000000004</v>
      </c>
      <c r="X51" s="125">
        <f>W51/20</f>
        <v>0.35020000000000001</v>
      </c>
    </row>
    <row r="52" spans="1:24" s="31" customFormat="1">
      <c r="A52" s="83"/>
      <c r="B52" s="95" t="s">
        <v>795</v>
      </c>
      <c r="C52" s="119">
        <v>0.96618357487922713</v>
      </c>
      <c r="D52" s="119">
        <v>0.93351070036640305</v>
      </c>
      <c r="E52" s="119">
        <v>0.90194270566802237</v>
      </c>
      <c r="F52" s="119">
        <v>0.87144222769857238</v>
      </c>
      <c r="G52" s="119">
        <v>0.84197316685852419</v>
      </c>
      <c r="H52" s="119">
        <v>0.81350064430775282</v>
      </c>
      <c r="I52" s="119">
        <v>0.78599096068381913</v>
      </c>
      <c r="J52" s="119">
        <v>0.75941155621625056</v>
      </c>
      <c r="K52" s="119">
        <v>0.73373097218961414</v>
      </c>
      <c r="L52" s="119">
        <v>0.70891881370977217</v>
      </c>
      <c r="M52" s="119">
        <v>0.68494571372924851</v>
      </c>
      <c r="N52" s="119">
        <v>0.66178329828912896</v>
      </c>
      <c r="O52" s="119">
        <v>0.63940415293635666</v>
      </c>
      <c r="P52" s="119">
        <v>0.61778179027667302</v>
      </c>
      <c r="Q52" s="119">
        <v>0.59689061862480497</v>
      </c>
      <c r="R52" s="119">
        <v>0.57670591171478747</v>
      </c>
      <c r="S52" s="119">
        <v>0.55720377943457733</v>
      </c>
      <c r="T52" s="119">
        <v>0.53836113955031628</v>
      </c>
      <c r="U52" s="119">
        <v>0.52015569038677911</v>
      </c>
      <c r="V52" s="119">
        <v>0.50256588443167061</v>
      </c>
      <c r="W52" s="118"/>
      <c r="X52" s="119"/>
    </row>
    <row r="53" spans="1:24" s="31" customFormat="1">
      <c r="A53" s="83"/>
      <c r="B53" s="101" t="s">
        <v>1150</v>
      </c>
      <c r="C53" s="124">
        <f t="shared" ref="C53:V53" si="15">C51*C52</f>
        <v>1.6811594202898552</v>
      </c>
      <c r="D53" s="124">
        <f t="shared" si="15"/>
        <v>0</v>
      </c>
      <c r="E53" s="124">
        <f t="shared" si="15"/>
        <v>0</v>
      </c>
      <c r="F53" s="124">
        <f t="shared" si="15"/>
        <v>9.9344413957637268E-2</v>
      </c>
      <c r="G53" s="124">
        <f t="shared" si="15"/>
        <v>3.4310406549484862E-2</v>
      </c>
      <c r="H53" s="124">
        <f t="shared" si="15"/>
        <v>0</v>
      </c>
      <c r="I53" s="124">
        <f t="shared" si="15"/>
        <v>0</v>
      </c>
      <c r="J53" s="124">
        <f t="shared" si="15"/>
        <v>8.6572917408652583E-2</v>
      </c>
      <c r="K53" s="124">
        <f t="shared" si="15"/>
        <v>0</v>
      </c>
      <c r="L53" s="124">
        <f t="shared" si="15"/>
        <v>3.3218163313405653</v>
      </c>
      <c r="M53" s="124">
        <f t="shared" si="15"/>
        <v>0</v>
      </c>
      <c r="N53" s="124">
        <f t="shared" si="15"/>
        <v>7.5443296004960719E-2</v>
      </c>
      <c r="O53" s="124">
        <f t="shared" si="15"/>
        <v>0</v>
      </c>
      <c r="P53" s="124">
        <f t="shared" si="15"/>
        <v>0</v>
      </c>
      <c r="Q53" s="124">
        <f t="shared" si="15"/>
        <v>2.4323292708960803E-2</v>
      </c>
      <c r="R53" s="124">
        <f t="shared" si="15"/>
        <v>6.5744473935485784E-2</v>
      </c>
      <c r="S53" s="124">
        <f t="shared" si="15"/>
        <v>0</v>
      </c>
      <c r="T53" s="124">
        <f t="shared" si="15"/>
        <v>0</v>
      </c>
      <c r="U53" s="124">
        <f t="shared" si="15"/>
        <v>0</v>
      </c>
      <c r="V53" s="124">
        <f t="shared" si="15"/>
        <v>2.0479559790590577E-2</v>
      </c>
      <c r="W53" s="126">
        <f>SUM(C53:V53)</f>
        <v>5.4091941119861939</v>
      </c>
      <c r="X53" s="125"/>
    </row>
    <row r="54" spans="1:24" s="31" customFormat="1" ht="13.5" thickBot="1">
      <c r="A54" s="86"/>
      <c r="B54" s="97"/>
      <c r="C54" s="121"/>
      <c r="D54" s="121"/>
      <c r="E54" s="121"/>
      <c r="F54" s="121"/>
      <c r="G54" s="121"/>
      <c r="H54" s="121"/>
      <c r="I54" s="121"/>
      <c r="J54" s="121"/>
      <c r="K54" s="121"/>
      <c r="L54" s="121"/>
      <c r="M54" s="121"/>
      <c r="N54" s="121"/>
      <c r="O54" s="121"/>
      <c r="P54" s="121"/>
      <c r="Q54" s="121"/>
      <c r="R54" s="121"/>
      <c r="S54" s="121"/>
      <c r="T54" s="121"/>
      <c r="U54" s="121"/>
      <c r="V54" s="121"/>
      <c r="W54" s="128"/>
      <c r="X54" s="122"/>
    </row>
    <row r="55" spans="1:24" s="31" customFormat="1" ht="19.5" customHeight="1">
      <c r="A55" s="36" t="s">
        <v>1138</v>
      </c>
      <c r="B55" s="89"/>
      <c r="C55" s="95"/>
      <c r="D55" s="95"/>
      <c r="E55" s="95"/>
      <c r="F55" s="95"/>
      <c r="G55" s="95"/>
      <c r="H55" s="95"/>
      <c r="I55" s="95"/>
      <c r="J55" s="95"/>
      <c r="K55" s="95"/>
      <c r="L55" s="95"/>
      <c r="M55" s="95"/>
      <c r="N55" s="95"/>
      <c r="O55" s="95"/>
      <c r="P55" s="95"/>
      <c r="Q55" s="95"/>
      <c r="R55" s="95"/>
      <c r="S55" s="95"/>
      <c r="T55" s="95"/>
      <c r="U55" s="95"/>
      <c r="V55" s="95"/>
      <c r="W55" s="123"/>
      <c r="X55" s="95"/>
    </row>
    <row r="56" spans="1:24" s="31" customFormat="1">
      <c r="A56" s="36"/>
      <c r="B56" s="89"/>
      <c r="C56" s="95"/>
      <c r="D56" s="95"/>
      <c r="E56" s="95"/>
      <c r="F56" s="95"/>
      <c r="G56" s="95"/>
      <c r="H56" s="95"/>
      <c r="I56" s="95"/>
      <c r="J56" s="95"/>
      <c r="K56" s="95"/>
      <c r="L56" s="95"/>
      <c r="M56" s="95"/>
      <c r="N56" s="95"/>
      <c r="O56" s="95"/>
      <c r="P56" s="95"/>
      <c r="Q56" s="95"/>
      <c r="R56" s="95"/>
      <c r="S56" s="95"/>
      <c r="T56" s="95"/>
      <c r="U56" s="95"/>
      <c r="V56" s="95"/>
      <c r="W56" s="123"/>
      <c r="X56" s="95"/>
    </row>
    <row r="57" spans="1:24" s="31" customFormat="1">
      <c r="B57" s="91" t="s">
        <v>1148</v>
      </c>
      <c r="C57" s="115"/>
      <c r="D57" s="115"/>
      <c r="E57" s="115"/>
      <c r="F57" s="115"/>
      <c r="G57" s="115"/>
      <c r="H57" s="115"/>
      <c r="I57" s="115"/>
      <c r="J57" s="115"/>
      <c r="K57" s="115"/>
      <c r="L57" s="115"/>
      <c r="M57" s="115"/>
      <c r="N57" s="115"/>
      <c r="O57" s="115"/>
      <c r="P57" s="115"/>
      <c r="Q57" s="115"/>
      <c r="R57" s="115"/>
      <c r="S57" s="115"/>
      <c r="T57" s="115"/>
      <c r="U57" s="115"/>
      <c r="V57" s="115"/>
      <c r="W57" s="116"/>
      <c r="X57" s="95"/>
    </row>
    <row r="58" spans="1:24" s="31" customFormat="1">
      <c r="B58" s="92" t="s">
        <v>956</v>
      </c>
      <c r="C58" s="115"/>
      <c r="D58" s="115"/>
      <c r="E58" s="115"/>
      <c r="F58" s="115"/>
      <c r="G58" s="115"/>
      <c r="H58" s="115"/>
      <c r="I58" s="115"/>
      <c r="J58" s="115"/>
      <c r="K58" s="115"/>
      <c r="L58" s="115"/>
      <c r="M58" s="115"/>
      <c r="N58" s="115"/>
      <c r="O58" s="115"/>
      <c r="P58" s="115"/>
      <c r="Q58" s="115"/>
      <c r="R58" s="115"/>
      <c r="S58" s="115"/>
      <c r="T58" s="115"/>
      <c r="U58" s="115"/>
      <c r="V58" s="115"/>
      <c r="W58" s="116"/>
      <c r="X58" s="95"/>
    </row>
    <row r="59" spans="1:24" s="31" customFormat="1" ht="38.25">
      <c r="B59" s="93" t="s">
        <v>1142</v>
      </c>
      <c r="C59" s="117">
        <f>('6. Future Applications - Sens.'!I16)*0.5*'1. IA Scenario'!$E$29</f>
        <v>5.0000000000000001E-3</v>
      </c>
      <c r="D59" s="117">
        <f>('6. Future Applications - Sens.'!J16)*0.5*'1. IA Scenario'!$E$29</f>
        <v>0</v>
      </c>
      <c r="E59" s="117">
        <f>('6. Future Applications - Sens.'!K16)*0.5*'1. IA Scenario'!$E$29</f>
        <v>0</v>
      </c>
      <c r="F59" s="117">
        <f>('6. Future Applications - Sens.'!L16)*0.5*'1. IA Scenario'!$E$29</f>
        <v>0</v>
      </c>
      <c r="G59" s="117">
        <f>('6. Future Applications - Sens.'!M16)*0.5*'1. IA Scenario'!$E$29</f>
        <v>0</v>
      </c>
      <c r="H59" s="117">
        <f>('6. Future Applications - Sens.'!N16)*0.5*'1. IA Scenario'!$E$29</f>
        <v>0</v>
      </c>
      <c r="I59" s="117">
        <f>('6. Future Applications - Sens.'!O16)*0.5*'1. IA Scenario'!$E$29</f>
        <v>0</v>
      </c>
      <c r="J59" s="117">
        <f>('6. Future Applications - Sens.'!P16)*0.5*'1. IA Scenario'!$E$29</f>
        <v>0</v>
      </c>
      <c r="K59" s="117">
        <f>('6. Future Applications - Sens.'!Q16)*0.5*'1. IA Scenario'!$E$29</f>
        <v>0</v>
      </c>
      <c r="L59" s="117">
        <f>('6. Future Applications - Sens.'!R16)*0.5*'1. IA Scenario'!$E$29</f>
        <v>0</v>
      </c>
      <c r="M59" s="117">
        <f>('6. Future Applications - Sens.'!S16)*0.5*'1. IA Scenario'!$E$29</f>
        <v>0</v>
      </c>
      <c r="N59" s="117">
        <f>('6. Future Applications - Sens.'!T16)*0.5*'1. IA Scenario'!$E$29</f>
        <v>0</v>
      </c>
      <c r="O59" s="117">
        <f>('6. Future Applications - Sens.'!U16)*0.5*'1. IA Scenario'!$E$29</f>
        <v>0</v>
      </c>
      <c r="P59" s="117">
        <f>('6. Future Applications - Sens.'!V16)*0.5*'1. IA Scenario'!$E$29</f>
        <v>0</v>
      </c>
      <c r="Q59" s="117">
        <f>('6. Future Applications - Sens.'!W16)*0.5*'1. IA Scenario'!$E$29</f>
        <v>0</v>
      </c>
      <c r="R59" s="117">
        <f>('6. Future Applications - Sens.'!X16)*0.5*'1. IA Scenario'!$E$29</f>
        <v>0</v>
      </c>
      <c r="S59" s="117">
        <f>('6. Future Applications - Sens.'!Y16)*0.5*'1. IA Scenario'!$E$29</f>
        <v>0</v>
      </c>
      <c r="T59" s="117">
        <f>('6. Future Applications - Sens.'!Z16)*0.5*'1. IA Scenario'!$E$29</f>
        <v>0</v>
      </c>
      <c r="U59" s="117">
        <f>('6. Future Applications - Sens.'!AA16)*0.5*'1. IA Scenario'!$E$29</f>
        <v>0</v>
      </c>
      <c r="V59" s="117">
        <f>('6. Future Applications - Sens.'!AB16)*0.5*'1. IA Scenario'!$E$29</f>
        <v>0</v>
      </c>
      <c r="W59" s="118">
        <f>SUM(C59:V59)</f>
        <v>5.0000000000000001E-3</v>
      </c>
      <c r="X59" s="117">
        <f>W59/20</f>
        <v>2.5000000000000001E-4</v>
      </c>
    </row>
    <row r="60" spans="1:24" s="31" customFormat="1" ht="38.25">
      <c r="B60" s="93" t="s">
        <v>1143</v>
      </c>
      <c r="C60" s="117">
        <f>('6. Future Applications - Sens.'!I16)*0.5*'1. IA Scenario'!$E$30</f>
        <v>0.02</v>
      </c>
      <c r="D60" s="117">
        <f>('6. Future Applications - Sens.'!J16)*0.5*'1. IA Scenario'!$E$30</f>
        <v>0</v>
      </c>
      <c r="E60" s="117">
        <f>('6. Future Applications - Sens.'!K16)*0.5*'1. IA Scenario'!$E$30</f>
        <v>0</v>
      </c>
      <c r="F60" s="117">
        <f>('6. Future Applications - Sens.'!L16)*0.5*'1. IA Scenario'!$E$30</f>
        <v>0</v>
      </c>
      <c r="G60" s="117">
        <f>('6. Future Applications - Sens.'!M16)*0.5*'1. IA Scenario'!$E$30</f>
        <v>0</v>
      </c>
      <c r="H60" s="117">
        <f>('6. Future Applications - Sens.'!N16)*0.5*'1. IA Scenario'!$E$30</f>
        <v>0</v>
      </c>
      <c r="I60" s="117">
        <f>('6. Future Applications - Sens.'!O16)*0.5*'1. IA Scenario'!$E$30</f>
        <v>0</v>
      </c>
      <c r="J60" s="117">
        <f>('6. Future Applications - Sens.'!P16)*0.5*'1. IA Scenario'!$E$30</f>
        <v>0</v>
      </c>
      <c r="K60" s="117">
        <f>('6. Future Applications - Sens.'!Q16)*0.5*'1. IA Scenario'!$E$30</f>
        <v>0</v>
      </c>
      <c r="L60" s="117">
        <f>('6. Future Applications - Sens.'!R16)*0.5*'1. IA Scenario'!$E$30</f>
        <v>0</v>
      </c>
      <c r="M60" s="117">
        <f>('6. Future Applications - Sens.'!S16)*0.5*'1. IA Scenario'!$E$30</f>
        <v>0</v>
      </c>
      <c r="N60" s="117">
        <f>('6. Future Applications - Sens.'!T16)*0.5*'1. IA Scenario'!$E$30</f>
        <v>0</v>
      </c>
      <c r="O60" s="117">
        <f>('6. Future Applications - Sens.'!U16)*0.5*'1. IA Scenario'!$E$30</f>
        <v>0</v>
      </c>
      <c r="P60" s="117">
        <f>('6. Future Applications - Sens.'!V16)*0.5*'1. IA Scenario'!$E$30</f>
        <v>0</v>
      </c>
      <c r="Q60" s="117">
        <f>('6. Future Applications - Sens.'!W16)*0.5*'1. IA Scenario'!$E$30</f>
        <v>0</v>
      </c>
      <c r="R60" s="117">
        <f>('6. Future Applications - Sens.'!X16)*0.5*'1. IA Scenario'!$E$30</f>
        <v>0</v>
      </c>
      <c r="S60" s="117">
        <f>('6. Future Applications - Sens.'!Y16)*0.5*'1. IA Scenario'!$E$30</f>
        <v>0</v>
      </c>
      <c r="T60" s="117">
        <f>('6. Future Applications - Sens.'!Z16)*0.5*'1. IA Scenario'!$E$30</f>
        <v>0</v>
      </c>
      <c r="U60" s="117">
        <f>('6. Future Applications - Sens.'!AA16)*0.5*'1. IA Scenario'!$E$30</f>
        <v>0</v>
      </c>
      <c r="V60" s="117">
        <f>('6. Future Applications - Sens.'!AB16)*0.5*'1. IA Scenario'!$E$30</f>
        <v>0</v>
      </c>
      <c r="W60" s="118">
        <f t="shared" ref="W60:W61" si="16">SUM(C60:V60)</f>
        <v>0.02</v>
      </c>
      <c r="X60" s="117">
        <f t="shared" ref="X60:X61" si="17">W60/20</f>
        <v>1E-3</v>
      </c>
    </row>
    <row r="61" spans="1:24" s="31" customFormat="1" ht="38.25">
      <c r="B61" s="93" t="s">
        <v>1144</v>
      </c>
      <c r="C61" s="117">
        <f>'6. Future Applications - Sens.'!I30*'1. IA Scenario'!$E$31</f>
        <v>4.4999999999999998E-2</v>
      </c>
      <c r="D61" s="117">
        <f>'6. Future Applications - Sens.'!J30*'1. IA Scenario'!$E$31</f>
        <v>0</v>
      </c>
      <c r="E61" s="117">
        <f>'6. Future Applications - Sens.'!K30*'1. IA Scenario'!$E$31</f>
        <v>0</v>
      </c>
      <c r="F61" s="117">
        <f>'6. Future Applications - Sens.'!L30*'1. IA Scenario'!$E$31</f>
        <v>0</v>
      </c>
      <c r="G61" s="117">
        <f>'6. Future Applications - Sens.'!M30*'1. IA Scenario'!$E$31</f>
        <v>0</v>
      </c>
      <c r="H61" s="117">
        <f>'6. Future Applications - Sens.'!N30*'1. IA Scenario'!$E$31</f>
        <v>0</v>
      </c>
      <c r="I61" s="117">
        <f>'6. Future Applications - Sens.'!O30*'1. IA Scenario'!$E$31</f>
        <v>0</v>
      </c>
      <c r="J61" s="117">
        <f>'6. Future Applications - Sens.'!P30*'1. IA Scenario'!$E$31</f>
        <v>0</v>
      </c>
      <c r="K61" s="117">
        <f>'6. Future Applications - Sens.'!Q30*'1. IA Scenario'!$E$31</f>
        <v>0</v>
      </c>
      <c r="L61" s="117">
        <f>'6. Future Applications - Sens.'!R30*'1. IA Scenario'!$E$31</f>
        <v>0</v>
      </c>
      <c r="M61" s="117">
        <f>'6. Future Applications - Sens.'!S30*'1. IA Scenario'!$E$31</f>
        <v>0</v>
      </c>
      <c r="N61" s="117">
        <f>'6. Future Applications - Sens.'!T30*'1. IA Scenario'!$E$31</f>
        <v>0</v>
      </c>
      <c r="O61" s="117">
        <f>'6. Future Applications - Sens.'!U30*'1. IA Scenario'!$E$31</f>
        <v>0</v>
      </c>
      <c r="P61" s="117">
        <f>'6. Future Applications - Sens.'!V30*'1. IA Scenario'!$E$31</f>
        <v>0</v>
      </c>
      <c r="Q61" s="117">
        <f>'6. Future Applications - Sens.'!W30*'1. IA Scenario'!$E$31</f>
        <v>0</v>
      </c>
      <c r="R61" s="117">
        <f>'6. Future Applications - Sens.'!X30*'1. IA Scenario'!$E$31</f>
        <v>0</v>
      </c>
      <c r="S61" s="117">
        <f>'6. Future Applications - Sens.'!Y30*'1. IA Scenario'!$E$31</f>
        <v>0</v>
      </c>
      <c r="T61" s="117">
        <f>'6. Future Applications - Sens.'!Z30*'1. IA Scenario'!$E$31</f>
        <v>0</v>
      </c>
      <c r="U61" s="117">
        <f>'6. Future Applications - Sens.'!AA30*'1. IA Scenario'!$E$31</f>
        <v>0</v>
      </c>
      <c r="V61" s="117">
        <f>'6. Future Applications - Sens.'!AB30*'1. IA Scenario'!$E$31</f>
        <v>0</v>
      </c>
      <c r="W61" s="118">
        <f t="shared" si="16"/>
        <v>4.4999999999999998E-2</v>
      </c>
      <c r="X61" s="117">
        <f t="shared" si="17"/>
        <v>2.2499999999999998E-3</v>
      </c>
    </row>
    <row r="62" spans="1:24" s="31" customFormat="1">
      <c r="B62" s="91"/>
      <c r="C62" s="115"/>
      <c r="D62" s="115"/>
      <c r="E62" s="115"/>
      <c r="F62" s="115"/>
      <c r="G62" s="115"/>
      <c r="H62" s="115"/>
      <c r="I62" s="115"/>
      <c r="J62" s="115"/>
      <c r="K62" s="115"/>
      <c r="L62" s="115"/>
      <c r="M62" s="115"/>
      <c r="N62" s="115"/>
      <c r="O62" s="115"/>
      <c r="P62" s="115"/>
      <c r="Q62" s="115"/>
      <c r="R62" s="115"/>
      <c r="S62" s="115"/>
      <c r="T62" s="115"/>
      <c r="U62" s="115"/>
      <c r="V62" s="115"/>
      <c r="W62" s="116"/>
      <c r="X62" s="95"/>
    </row>
    <row r="63" spans="1:24" s="31" customFormat="1">
      <c r="B63" s="92" t="s">
        <v>957</v>
      </c>
      <c r="C63" s="115"/>
      <c r="D63" s="115"/>
      <c r="E63" s="115"/>
      <c r="F63" s="115"/>
      <c r="G63" s="115"/>
      <c r="H63" s="115"/>
      <c r="I63" s="115"/>
      <c r="J63" s="115"/>
      <c r="K63" s="115"/>
      <c r="L63" s="115"/>
      <c r="M63" s="115"/>
      <c r="N63" s="115"/>
      <c r="O63" s="115"/>
      <c r="P63" s="115"/>
      <c r="Q63" s="115"/>
      <c r="R63" s="115"/>
      <c r="S63" s="115"/>
      <c r="T63" s="115"/>
      <c r="U63" s="115"/>
      <c r="V63" s="115"/>
      <c r="W63" s="116"/>
      <c r="X63" s="95"/>
    </row>
    <row r="64" spans="1:24" s="31" customFormat="1" ht="38.25">
      <c r="A64" s="36"/>
      <c r="B64" s="93" t="s">
        <v>1142</v>
      </c>
      <c r="C64" s="117">
        <f>('6. Future Applications - Sens.'!I10)*0.5*'1. IA Scenario'!$E$29</f>
        <v>0</v>
      </c>
      <c r="D64" s="117">
        <f>('6. Future Applications - Sens.'!J10)*0.5*'1. IA Scenario'!$E$29</f>
        <v>0</v>
      </c>
      <c r="E64" s="117">
        <f>('6. Future Applications - Sens.'!K10)*0.5*'1. IA Scenario'!$E$29</f>
        <v>0</v>
      </c>
      <c r="F64" s="117">
        <f>('6. Future Applications - Sens.'!L10)*0.5*'1. IA Scenario'!$E$29</f>
        <v>0</v>
      </c>
      <c r="G64" s="117">
        <f>('6. Future Applications - Sens.'!M10)*0.5*'1. IA Scenario'!$E$29</f>
        <v>0</v>
      </c>
      <c r="H64" s="117">
        <f>('6. Future Applications - Sens.'!N10)*0.5*'1. IA Scenario'!$E$29</f>
        <v>0</v>
      </c>
      <c r="I64" s="117">
        <f>('6. Future Applications - Sens.'!O10)*0.5*'1. IA Scenario'!$E$29</f>
        <v>0</v>
      </c>
      <c r="J64" s="117">
        <f>('6. Future Applications - Sens.'!P10)*0.5*'1. IA Scenario'!$E$29</f>
        <v>0</v>
      </c>
      <c r="K64" s="117">
        <f>('6. Future Applications - Sens.'!Q10)*0.5*'1. IA Scenario'!$E$29</f>
        <v>0</v>
      </c>
      <c r="L64" s="117">
        <f>('6. Future Applications - Sens.'!R10)*0.5*'1. IA Scenario'!$E$29</f>
        <v>5.0000000000000001E-3</v>
      </c>
      <c r="M64" s="117">
        <f>('6. Future Applications - Sens.'!S10)*0.5*'1. IA Scenario'!$E$29</f>
        <v>0</v>
      </c>
      <c r="N64" s="117">
        <f>('6. Future Applications - Sens.'!T10)*0.5*'1. IA Scenario'!$E$29</f>
        <v>0</v>
      </c>
      <c r="O64" s="117">
        <f>('6. Future Applications - Sens.'!U10)*0.5*'1. IA Scenario'!$E$29</f>
        <v>0</v>
      </c>
      <c r="P64" s="117">
        <f>('6. Future Applications - Sens.'!V10)*0.5*'1. IA Scenario'!$E$29</f>
        <v>0</v>
      </c>
      <c r="Q64" s="117">
        <f>('6. Future Applications - Sens.'!W10)*0.5*'1. IA Scenario'!$E$29</f>
        <v>0</v>
      </c>
      <c r="R64" s="117">
        <f>('6. Future Applications - Sens.'!X10)*0.5*'1. IA Scenario'!$E$29</f>
        <v>0</v>
      </c>
      <c r="S64" s="117">
        <f>('6. Future Applications - Sens.'!Y10)*0.5*'1. IA Scenario'!$E$29</f>
        <v>0</v>
      </c>
      <c r="T64" s="117">
        <f>('6. Future Applications - Sens.'!Z10)*0.5*'1. IA Scenario'!$E$29</f>
        <v>0</v>
      </c>
      <c r="U64" s="117">
        <f>('6. Future Applications - Sens.'!AA10)*0.5*'1. IA Scenario'!$E$29</f>
        <v>0</v>
      </c>
      <c r="V64" s="117">
        <f>('6. Future Applications - Sens.'!AB10)*0.5*'1. IA Scenario'!$E$29</f>
        <v>0</v>
      </c>
      <c r="W64" s="118">
        <f t="shared" ref="W64:W66" si="18">SUM(C64:V64)</f>
        <v>5.0000000000000001E-3</v>
      </c>
      <c r="X64" s="117">
        <f t="shared" ref="X64:X69" si="19">W64/20</f>
        <v>2.5000000000000001E-4</v>
      </c>
    </row>
    <row r="65" spans="1:62" s="31" customFormat="1" ht="38.25">
      <c r="B65" s="93" t="s">
        <v>1143</v>
      </c>
      <c r="C65" s="117">
        <f>('6. Future Applications - Sens.'!I10)*0.5*'1. IA Scenario'!$E$30</f>
        <v>0</v>
      </c>
      <c r="D65" s="117">
        <f>('6. Future Applications - Sens.'!J10)*0.5*'1. IA Scenario'!$E$30</f>
        <v>0</v>
      </c>
      <c r="E65" s="117">
        <f>('6. Future Applications - Sens.'!K10)*0.5*'1. IA Scenario'!$E$30</f>
        <v>0</v>
      </c>
      <c r="F65" s="117">
        <f>('6. Future Applications - Sens.'!L10)*0.5*'1. IA Scenario'!$E$30</f>
        <v>0</v>
      </c>
      <c r="G65" s="117">
        <f>('6. Future Applications - Sens.'!M10)*0.5*'1. IA Scenario'!$E$30</f>
        <v>0</v>
      </c>
      <c r="H65" s="117">
        <f>('6. Future Applications - Sens.'!N10)*0.5*'1. IA Scenario'!$E$30</f>
        <v>0</v>
      </c>
      <c r="I65" s="117">
        <f>('6. Future Applications - Sens.'!O10)*0.5*'1. IA Scenario'!$E$30</f>
        <v>0</v>
      </c>
      <c r="J65" s="117">
        <f>('6. Future Applications - Sens.'!P10)*0.5*'1. IA Scenario'!$E$30</f>
        <v>0</v>
      </c>
      <c r="K65" s="117">
        <f>('6. Future Applications - Sens.'!Q10)*0.5*'1. IA Scenario'!$E$30</f>
        <v>0</v>
      </c>
      <c r="L65" s="117">
        <f>('6. Future Applications - Sens.'!R10)*0.5*'1. IA Scenario'!$E$30</f>
        <v>0.02</v>
      </c>
      <c r="M65" s="117">
        <f>('6. Future Applications - Sens.'!S10)*0.5*'1. IA Scenario'!$E$30</f>
        <v>0</v>
      </c>
      <c r="N65" s="117">
        <f>('6. Future Applications - Sens.'!T10)*0.5*'1. IA Scenario'!$E$30</f>
        <v>0</v>
      </c>
      <c r="O65" s="117">
        <f>('6. Future Applications - Sens.'!U10)*0.5*'1. IA Scenario'!$E$30</f>
        <v>0</v>
      </c>
      <c r="P65" s="117">
        <f>('6. Future Applications - Sens.'!V10)*0.5*'1. IA Scenario'!$E$30</f>
        <v>0</v>
      </c>
      <c r="Q65" s="117">
        <f>('6. Future Applications - Sens.'!W10)*0.5*'1. IA Scenario'!$E$30</f>
        <v>0</v>
      </c>
      <c r="R65" s="117">
        <f>('6. Future Applications - Sens.'!X10)*0.5*'1. IA Scenario'!$E$30</f>
        <v>0</v>
      </c>
      <c r="S65" s="117">
        <f>('6. Future Applications - Sens.'!Y10)*0.5*'1. IA Scenario'!$E$30</f>
        <v>0</v>
      </c>
      <c r="T65" s="117">
        <f>('6. Future Applications - Sens.'!Z10)*0.5*'1. IA Scenario'!$E$30</f>
        <v>0</v>
      </c>
      <c r="U65" s="117">
        <f>('6. Future Applications - Sens.'!AA10)*0.5*'1. IA Scenario'!$E$30</f>
        <v>0</v>
      </c>
      <c r="V65" s="117">
        <f>('6. Future Applications - Sens.'!AB10)*0.5*'1. IA Scenario'!$E$30</f>
        <v>0</v>
      </c>
      <c r="W65" s="118">
        <f t="shared" si="18"/>
        <v>0.02</v>
      </c>
      <c r="X65" s="117">
        <f t="shared" si="19"/>
        <v>1E-3</v>
      </c>
    </row>
    <row r="66" spans="1:62" s="31" customFormat="1" ht="38.25">
      <c r="B66" s="93" t="s">
        <v>1144</v>
      </c>
      <c r="C66" s="117">
        <f>'6. Future Applications - Sens.'!I24*'1. IA Scenario'!$E$31</f>
        <v>0</v>
      </c>
      <c r="D66" s="117">
        <f>'6. Future Applications - Sens.'!J24*'1. IA Scenario'!$E$31</f>
        <v>0</v>
      </c>
      <c r="E66" s="117">
        <f>'6. Future Applications - Sens.'!K24*'1. IA Scenario'!$E$31</f>
        <v>0</v>
      </c>
      <c r="F66" s="117">
        <f>'6. Future Applications - Sens.'!L24*'1. IA Scenario'!$E$31</f>
        <v>0</v>
      </c>
      <c r="G66" s="117">
        <f>'6. Future Applications - Sens.'!M24*'1. IA Scenario'!$E$31</f>
        <v>0</v>
      </c>
      <c r="H66" s="117">
        <f>'6. Future Applications - Sens.'!N24*'1. IA Scenario'!$E$31</f>
        <v>0</v>
      </c>
      <c r="I66" s="117">
        <f>'6. Future Applications - Sens.'!O24*'1. IA Scenario'!$E$31</f>
        <v>0</v>
      </c>
      <c r="J66" s="117">
        <f>'6. Future Applications - Sens.'!P24*'1. IA Scenario'!$E$31</f>
        <v>0</v>
      </c>
      <c r="K66" s="117">
        <f>'6. Future Applications - Sens.'!Q24*'1. IA Scenario'!$E$31</f>
        <v>0</v>
      </c>
      <c r="L66" s="117">
        <f>'6. Future Applications - Sens.'!R24*'1. IA Scenario'!$E$31</f>
        <v>1.4999999999999999E-2</v>
      </c>
      <c r="M66" s="117">
        <f>'6. Future Applications - Sens.'!S24*'1. IA Scenario'!$E$31</f>
        <v>0</v>
      </c>
      <c r="N66" s="117">
        <f>'6. Future Applications - Sens.'!T24*'1. IA Scenario'!$E$31</f>
        <v>0</v>
      </c>
      <c r="O66" s="117">
        <f>'6. Future Applications - Sens.'!U24*'1. IA Scenario'!$E$31</f>
        <v>0</v>
      </c>
      <c r="P66" s="117">
        <f>'6. Future Applications - Sens.'!V24*'1. IA Scenario'!$E$31</f>
        <v>0</v>
      </c>
      <c r="Q66" s="117">
        <f>'6. Future Applications - Sens.'!W24*'1. IA Scenario'!$E$31</f>
        <v>0</v>
      </c>
      <c r="R66" s="117">
        <f>'6. Future Applications - Sens.'!X24*'1. IA Scenario'!$E$31</f>
        <v>0</v>
      </c>
      <c r="S66" s="117">
        <f>'6. Future Applications - Sens.'!Y24*'1. IA Scenario'!$E$31</f>
        <v>0</v>
      </c>
      <c r="T66" s="117">
        <f>'6. Future Applications - Sens.'!Z24*'1. IA Scenario'!$E$31</f>
        <v>0</v>
      </c>
      <c r="U66" s="117">
        <f>'6. Future Applications - Sens.'!AA24*'1. IA Scenario'!$E$31</f>
        <v>0</v>
      </c>
      <c r="V66" s="117">
        <f>'6. Future Applications - Sens.'!AB24*'1. IA Scenario'!$E$31</f>
        <v>0</v>
      </c>
      <c r="W66" s="118">
        <f t="shared" si="18"/>
        <v>1.4999999999999999E-2</v>
      </c>
      <c r="X66" s="117">
        <f t="shared" si="19"/>
        <v>7.5000000000000002E-4</v>
      </c>
    </row>
    <row r="67" spans="1:62" s="31" customFormat="1">
      <c r="B67" s="93"/>
      <c r="C67" s="117"/>
      <c r="D67" s="117"/>
      <c r="E67" s="117"/>
      <c r="F67" s="117"/>
      <c r="G67" s="117"/>
      <c r="H67" s="117"/>
      <c r="I67" s="117"/>
      <c r="J67" s="117"/>
      <c r="K67" s="117"/>
      <c r="L67" s="117"/>
      <c r="M67" s="117"/>
      <c r="N67" s="117"/>
      <c r="O67" s="117"/>
      <c r="P67" s="117"/>
      <c r="Q67" s="117"/>
      <c r="R67" s="117"/>
      <c r="S67" s="117"/>
      <c r="T67" s="117"/>
      <c r="U67" s="117"/>
      <c r="V67" s="117"/>
      <c r="W67" s="118"/>
      <c r="X67" s="119"/>
    </row>
    <row r="68" spans="1:62" s="31" customFormat="1" ht="38.25">
      <c r="A68" s="83"/>
      <c r="B68" s="93" t="s">
        <v>794</v>
      </c>
      <c r="C68" s="117">
        <f>'3. Future Applications'!K499*'1. IA Scenario'!$E$21</f>
        <v>0</v>
      </c>
      <c r="D68" s="117">
        <f>'3. Future Applications'!L499*'1. IA Scenario'!$E$21</f>
        <v>0</v>
      </c>
      <c r="E68" s="117">
        <f>'3. Future Applications'!M499*'1. IA Scenario'!$E$21</f>
        <v>0</v>
      </c>
      <c r="F68" s="117">
        <f>'3. Future Applications'!N499*'1. IA Scenario'!$E$21</f>
        <v>0</v>
      </c>
      <c r="G68" s="117">
        <f>'3. Future Applications'!O499*'1. IA Scenario'!$E$21</f>
        <v>0</v>
      </c>
      <c r="H68" s="117">
        <f>'3. Future Applications'!P499*'1. IA Scenario'!$E$21</f>
        <v>0</v>
      </c>
      <c r="I68" s="117">
        <f>'3. Future Applications'!Q499*'1. IA Scenario'!$E$21</f>
        <v>0</v>
      </c>
      <c r="J68" s="117">
        <f>'3. Future Applications'!R499*'1. IA Scenario'!$E$21</f>
        <v>0</v>
      </c>
      <c r="K68" s="117">
        <f>'3. Future Applications'!S499*'1. IA Scenario'!$E$21</f>
        <v>0</v>
      </c>
      <c r="L68" s="117">
        <f>'3. Future Applications'!T499*'1. IA Scenario'!$E$21</f>
        <v>0</v>
      </c>
      <c r="M68" s="117">
        <f>'3. Future Applications'!U499*'1. IA Scenario'!$E$21</f>
        <v>0</v>
      </c>
      <c r="N68" s="117">
        <f>'3. Future Applications'!V499*'1. IA Scenario'!$E$21</f>
        <v>0</v>
      </c>
      <c r="O68" s="117">
        <f>'3. Future Applications'!W499*'1. IA Scenario'!$E$21</f>
        <v>0</v>
      </c>
      <c r="P68" s="117">
        <f>'3. Future Applications'!X499*'1. IA Scenario'!$E$21</f>
        <v>0</v>
      </c>
      <c r="Q68" s="117">
        <f>'3. Future Applications'!Y499*'1. IA Scenario'!$E$21</f>
        <v>0</v>
      </c>
      <c r="R68" s="117">
        <f>'3. Future Applications'!Z499*'1. IA Scenario'!$E$21</f>
        <v>0</v>
      </c>
      <c r="S68" s="117">
        <f>'3. Future Applications'!AA499*'1. IA Scenario'!$E$21</f>
        <v>0</v>
      </c>
      <c r="T68" s="117">
        <f>'3. Future Applications'!AB499*'1. IA Scenario'!$E$21</f>
        <v>0</v>
      </c>
      <c r="U68" s="117">
        <f>'3. Future Applications'!AC499*'1. IA Scenario'!$E$21</f>
        <v>0</v>
      </c>
      <c r="V68" s="117">
        <f>'3. Future Applications'!AD499*'1. IA Scenario'!$E$21</f>
        <v>0</v>
      </c>
      <c r="W68" s="118">
        <f t="shared" ref="W68:W69" si="20">SUM(C68:V68)</f>
        <v>0</v>
      </c>
      <c r="X68" s="117">
        <f t="shared" si="19"/>
        <v>0</v>
      </c>
    </row>
    <row r="69" spans="1:62" s="96" customFormat="1" ht="25.5">
      <c r="A69" s="95"/>
      <c r="B69" s="93" t="s">
        <v>781</v>
      </c>
      <c r="C69" s="117">
        <f>'3. Future Applications'!K492*'1. IA Scenario'!$E$20</f>
        <v>0</v>
      </c>
      <c r="D69" s="117">
        <f>'3. Future Applications'!L492*'1. IA Scenario'!$E$20</f>
        <v>0</v>
      </c>
      <c r="E69" s="117">
        <f>'3. Future Applications'!M492*'1. IA Scenario'!$E$20</f>
        <v>0</v>
      </c>
      <c r="F69" s="117">
        <f>'3. Future Applications'!N492*'1. IA Scenario'!$E$20</f>
        <v>0</v>
      </c>
      <c r="G69" s="117">
        <f>'3. Future Applications'!O492*'1. IA Scenario'!$E$20</f>
        <v>0</v>
      </c>
      <c r="H69" s="117">
        <f>'3. Future Applications'!P492*'1. IA Scenario'!$E$20</f>
        <v>0</v>
      </c>
      <c r="I69" s="117">
        <f>'3. Future Applications'!Q492*'1. IA Scenario'!$E$20</f>
        <v>0</v>
      </c>
      <c r="J69" s="117">
        <f>'3. Future Applications'!R492*'1. IA Scenario'!$E$20</f>
        <v>0</v>
      </c>
      <c r="K69" s="117">
        <f>'3. Future Applications'!S492*'1. IA Scenario'!$E$20</f>
        <v>0</v>
      </c>
      <c r="L69" s="117">
        <f>'3. Future Applications'!T492*'1. IA Scenario'!$E$20</f>
        <v>0</v>
      </c>
      <c r="M69" s="117">
        <f>'3. Future Applications'!U492*'1. IA Scenario'!$E$20</f>
        <v>0</v>
      </c>
      <c r="N69" s="117">
        <f>'3. Future Applications'!V492*'1. IA Scenario'!$E$20</f>
        <v>0</v>
      </c>
      <c r="O69" s="117">
        <f>'3. Future Applications'!W492*'1. IA Scenario'!$E$20</f>
        <v>0</v>
      </c>
      <c r="P69" s="117">
        <f>'3. Future Applications'!X492*'1. IA Scenario'!$E$20</f>
        <v>0</v>
      </c>
      <c r="Q69" s="117">
        <f>'3. Future Applications'!Y492*'1. IA Scenario'!$E$20</f>
        <v>0</v>
      </c>
      <c r="R69" s="117">
        <f>'3. Future Applications'!Z492*'1. IA Scenario'!$E$20</f>
        <v>0</v>
      </c>
      <c r="S69" s="117">
        <f>'3. Future Applications'!AA492*'1. IA Scenario'!$E$20</f>
        <v>0</v>
      </c>
      <c r="T69" s="117">
        <f>'3. Future Applications'!AB492*'1. IA Scenario'!$E$20</f>
        <v>0</v>
      </c>
      <c r="U69" s="117">
        <f>'3. Future Applications'!AC492*'1. IA Scenario'!$E$20</f>
        <v>0</v>
      </c>
      <c r="V69" s="117">
        <f>'3. Future Applications'!AD492*'1. IA Scenario'!$E$20</f>
        <v>0</v>
      </c>
      <c r="W69" s="118">
        <f t="shared" si="20"/>
        <v>0</v>
      </c>
      <c r="X69" s="117">
        <f t="shared" si="19"/>
        <v>0</v>
      </c>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row>
    <row r="70" spans="1:62" s="31" customFormat="1">
      <c r="A70" s="83"/>
      <c r="B70" s="101" t="s">
        <v>799</v>
      </c>
      <c r="C70" s="119"/>
      <c r="D70" s="119"/>
      <c r="E70" s="119"/>
      <c r="F70" s="119"/>
      <c r="G70" s="119"/>
      <c r="H70" s="119"/>
      <c r="I70" s="119"/>
      <c r="J70" s="119"/>
      <c r="K70" s="119"/>
      <c r="L70" s="119"/>
      <c r="M70" s="119"/>
      <c r="N70" s="119"/>
      <c r="O70" s="119"/>
      <c r="P70" s="119"/>
      <c r="Q70" s="119"/>
      <c r="R70" s="119"/>
      <c r="S70" s="119"/>
      <c r="T70" s="119"/>
      <c r="U70" s="119"/>
      <c r="V70" s="119"/>
      <c r="W70" s="120"/>
      <c r="X70" s="119"/>
    </row>
    <row r="71" spans="1:62" s="31" customFormat="1">
      <c r="A71" s="83"/>
      <c r="B71" s="95" t="s">
        <v>800</v>
      </c>
      <c r="C71" s="117">
        <f>SUM(C68:C69,C64:C66,C59:C61)</f>
        <v>7.0000000000000007E-2</v>
      </c>
      <c r="D71" s="117">
        <f t="shared" ref="D71:V71" si="21">SUM(D68:D69,D64:D66,D59:D61)</f>
        <v>0</v>
      </c>
      <c r="E71" s="117">
        <f t="shared" si="21"/>
        <v>0</v>
      </c>
      <c r="F71" s="117">
        <f t="shared" si="21"/>
        <v>0</v>
      </c>
      <c r="G71" s="117">
        <f t="shared" si="21"/>
        <v>0</v>
      </c>
      <c r="H71" s="117">
        <f t="shared" si="21"/>
        <v>0</v>
      </c>
      <c r="I71" s="117">
        <f t="shared" si="21"/>
        <v>0</v>
      </c>
      <c r="J71" s="117">
        <f t="shared" si="21"/>
        <v>0</v>
      </c>
      <c r="K71" s="117">
        <f t="shared" si="21"/>
        <v>0</v>
      </c>
      <c r="L71" s="117">
        <f t="shared" si="21"/>
        <v>0.04</v>
      </c>
      <c r="M71" s="117">
        <f t="shared" si="21"/>
        <v>0</v>
      </c>
      <c r="N71" s="117">
        <f t="shared" si="21"/>
        <v>0</v>
      </c>
      <c r="O71" s="117">
        <f t="shared" si="21"/>
        <v>0</v>
      </c>
      <c r="P71" s="117">
        <f t="shared" si="21"/>
        <v>0</v>
      </c>
      <c r="Q71" s="117">
        <f t="shared" si="21"/>
        <v>0</v>
      </c>
      <c r="R71" s="117">
        <f t="shared" si="21"/>
        <v>0</v>
      </c>
      <c r="S71" s="117">
        <f t="shared" si="21"/>
        <v>0</v>
      </c>
      <c r="T71" s="117">
        <f t="shared" si="21"/>
        <v>0</v>
      </c>
      <c r="U71" s="117">
        <f t="shared" si="21"/>
        <v>0</v>
      </c>
      <c r="V71" s="117">
        <f t="shared" si="21"/>
        <v>0</v>
      </c>
      <c r="W71" s="118">
        <f>SUM(C71:V71)</f>
        <v>0.11000000000000001</v>
      </c>
      <c r="X71" s="119">
        <f>W71/20</f>
        <v>5.5000000000000005E-3</v>
      </c>
    </row>
    <row r="72" spans="1:62" s="31" customFormat="1">
      <c r="A72" s="83"/>
      <c r="B72" s="95" t="s">
        <v>1149</v>
      </c>
      <c r="C72" s="117">
        <v>0</v>
      </c>
      <c r="D72" s="117">
        <v>0</v>
      </c>
      <c r="E72" s="117">
        <v>0</v>
      </c>
      <c r="F72" s="117">
        <v>0</v>
      </c>
      <c r="G72" s="117">
        <v>0</v>
      </c>
      <c r="H72" s="117">
        <v>0</v>
      </c>
      <c r="I72" s="117">
        <v>0</v>
      </c>
      <c r="J72" s="117">
        <v>0</v>
      </c>
      <c r="K72" s="117">
        <v>0</v>
      </c>
      <c r="L72" s="117">
        <v>0</v>
      </c>
      <c r="M72" s="117">
        <v>0</v>
      </c>
      <c r="N72" s="117">
        <v>0</v>
      </c>
      <c r="O72" s="117">
        <v>0</v>
      </c>
      <c r="P72" s="117">
        <v>0</v>
      </c>
      <c r="Q72" s="117">
        <v>0</v>
      </c>
      <c r="R72" s="117">
        <v>0</v>
      </c>
      <c r="S72" s="117">
        <v>0</v>
      </c>
      <c r="T72" s="117">
        <v>0</v>
      </c>
      <c r="U72" s="117">
        <v>0</v>
      </c>
      <c r="V72" s="117">
        <v>0</v>
      </c>
      <c r="W72" s="118">
        <f>SUM(C72:V72)</f>
        <v>0</v>
      </c>
      <c r="X72" s="119">
        <f>W72/20</f>
        <v>0</v>
      </c>
    </row>
    <row r="73" spans="1:62" s="31" customFormat="1">
      <c r="A73" s="83"/>
      <c r="B73" s="101" t="s">
        <v>799</v>
      </c>
      <c r="C73" s="124">
        <f t="shared" ref="C73:V73" si="22">SUM(C71:C71)</f>
        <v>7.0000000000000007E-2</v>
      </c>
      <c r="D73" s="124">
        <f t="shared" si="22"/>
        <v>0</v>
      </c>
      <c r="E73" s="124">
        <f t="shared" si="22"/>
        <v>0</v>
      </c>
      <c r="F73" s="124">
        <f t="shared" si="22"/>
        <v>0</v>
      </c>
      <c r="G73" s="124">
        <f t="shared" si="22"/>
        <v>0</v>
      </c>
      <c r="H73" s="124">
        <f t="shared" si="22"/>
        <v>0</v>
      </c>
      <c r="I73" s="124">
        <f t="shared" si="22"/>
        <v>0</v>
      </c>
      <c r="J73" s="124">
        <f t="shared" si="22"/>
        <v>0</v>
      </c>
      <c r="K73" s="124">
        <f t="shared" si="22"/>
        <v>0</v>
      </c>
      <c r="L73" s="124">
        <f t="shared" si="22"/>
        <v>0.04</v>
      </c>
      <c r="M73" s="124">
        <f t="shared" si="22"/>
        <v>0</v>
      </c>
      <c r="N73" s="124">
        <f t="shared" si="22"/>
        <v>0</v>
      </c>
      <c r="O73" s="124">
        <f t="shared" si="22"/>
        <v>0</v>
      </c>
      <c r="P73" s="124">
        <f t="shared" si="22"/>
        <v>0</v>
      </c>
      <c r="Q73" s="124">
        <f t="shared" si="22"/>
        <v>0</v>
      </c>
      <c r="R73" s="124">
        <f t="shared" si="22"/>
        <v>0</v>
      </c>
      <c r="S73" s="124">
        <f t="shared" si="22"/>
        <v>0</v>
      </c>
      <c r="T73" s="124">
        <f t="shared" si="22"/>
        <v>0</v>
      </c>
      <c r="U73" s="124">
        <f t="shared" si="22"/>
        <v>0</v>
      </c>
      <c r="V73" s="124">
        <f t="shared" si="22"/>
        <v>0</v>
      </c>
      <c r="W73" s="126">
        <f>SUM(C73:V73)</f>
        <v>0.11000000000000001</v>
      </c>
      <c r="X73" s="125">
        <f>W73/20</f>
        <v>5.5000000000000005E-3</v>
      </c>
    </row>
    <row r="74" spans="1:62" s="31" customFormat="1">
      <c r="A74" s="83"/>
      <c r="B74" s="95" t="s">
        <v>795</v>
      </c>
      <c r="C74" s="119">
        <v>0.96618357487922713</v>
      </c>
      <c r="D74" s="119">
        <v>0.93351070036640305</v>
      </c>
      <c r="E74" s="119">
        <v>0.90194270566802237</v>
      </c>
      <c r="F74" s="119">
        <v>0.87144222769857238</v>
      </c>
      <c r="G74" s="119">
        <v>0.84197316685852419</v>
      </c>
      <c r="H74" s="119">
        <v>0.81350064430775282</v>
      </c>
      <c r="I74" s="119">
        <v>0.78599096068381913</v>
      </c>
      <c r="J74" s="119">
        <v>0.75941155621625056</v>
      </c>
      <c r="K74" s="119">
        <v>0.73373097218961414</v>
      </c>
      <c r="L74" s="119">
        <v>0.70891881370977217</v>
      </c>
      <c r="M74" s="119">
        <v>0.68494571372924851</v>
      </c>
      <c r="N74" s="119">
        <v>0.66178329828912896</v>
      </c>
      <c r="O74" s="119">
        <v>0.63940415293635666</v>
      </c>
      <c r="P74" s="119">
        <v>0.61778179027667302</v>
      </c>
      <c r="Q74" s="119">
        <v>0.59689061862480497</v>
      </c>
      <c r="R74" s="119">
        <v>0.57670591171478747</v>
      </c>
      <c r="S74" s="119">
        <v>0.55720377943457733</v>
      </c>
      <c r="T74" s="119">
        <v>0.53836113955031628</v>
      </c>
      <c r="U74" s="119">
        <v>0.52015569038677911</v>
      </c>
      <c r="V74" s="119">
        <v>0.50256588443167061</v>
      </c>
      <c r="W74" s="118"/>
      <c r="X74" s="119"/>
    </row>
    <row r="75" spans="1:62" s="31" customFormat="1">
      <c r="A75" s="83"/>
      <c r="B75" s="101" t="s">
        <v>1150</v>
      </c>
      <c r="C75" s="124">
        <f t="shared" ref="C75:V75" si="23">C73*C74</f>
        <v>6.7632850241545903E-2</v>
      </c>
      <c r="D75" s="124">
        <f t="shared" si="23"/>
        <v>0</v>
      </c>
      <c r="E75" s="124">
        <f t="shared" si="23"/>
        <v>0</v>
      </c>
      <c r="F75" s="124">
        <f t="shared" si="23"/>
        <v>0</v>
      </c>
      <c r="G75" s="124">
        <f t="shared" si="23"/>
        <v>0</v>
      </c>
      <c r="H75" s="124">
        <f t="shared" si="23"/>
        <v>0</v>
      </c>
      <c r="I75" s="124">
        <f t="shared" si="23"/>
        <v>0</v>
      </c>
      <c r="J75" s="124">
        <f t="shared" si="23"/>
        <v>0</v>
      </c>
      <c r="K75" s="124">
        <f t="shared" si="23"/>
        <v>0</v>
      </c>
      <c r="L75" s="124">
        <f t="shared" si="23"/>
        <v>2.8356752548390887E-2</v>
      </c>
      <c r="M75" s="124">
        <f t="shared" si="23"/>
        <v>0</v>
      </c>
      <c r="N75" s="124">
        <f t="shared" si="23"/>
        <v>0</v>
      </c>
      <c r="O75" s="124">
        <f t="shared" si="23"/>
        <v>0</v>
      </c>
      <c r="P75" s="124">
        <f t="shared" si="23"/>
        <v>0</v>
      </c>
      <c r="Q75" s="124">
        <f t="shared" si="23"/>
        <v>0</v>
      </c>
      <c r="R75" s="124">
        <f t="shared" si="23"/>
        <v>0</v>
      </c>
      <c r="S75" s="124">
        <f t="shared" si="23"/>
        <v>0</v>
      </c>
      <c r="T75" s="124">
        <f t="shared" si="23"/>
        <v>0</v>
      </c>
      <c r="U75" s="124">
        <f t="shared" si="23"/>
        <v>0</v>
      </c>
      <c r="V75" s="124">
        <f t="shared" si="23"/>
        <v>0</v>
      </c>
      <c r="W75" s="126">
        <f>SUM(C75:V75)</f>
        <v>9.598960278993679E-2</v>
      </c>
      <c r="X75" s="125"/>
    </row>
    <row r="76" spans="1:62" s="31" customFormat="1" ht="13.5" thickBot="1">
      <c r="A76" s="86"/>
      <c r="B76" s="97"/>
      <c r="C76" s="121"/>
      <c r="D76" s="121"/>
      <c r="E76" s="121"/>
      <c r="F76" s="121"/>
      <c r="G76" s="121"/>
      <c r="H76" s="121"/>
      <c r="I76" s="121"/>
      <c r="J76" s="121"/>
      <c r="K76" s="121"/>
      <c r="L76" s="121"/>
      <c r="M76" s="121"/>
      <c r="N76" s="121"/>
      <c r="O76" s="121"/>
      <c r="P76" s="121"/>
      <c r="Q76" s="121"/>
      <c r="R76" s="121"/>
      <c r="S76" s="121"/>
      <c r="T76" s="121"/>
      <c r="U76" s="121"/>
      <c r="V76" s="121"/>
      <c r="W76" s="128"/>
      <c r="X76" s="122"/>
    </row>
    <row r="77" spans="1:62" s="31" customFormat="1" ht="24" customHeight="1">
      <c r="A77" s="36" t="s">
        <v>1137</v>
      </c>
      <c r="B77" s="89"/>
      <c r="C77" s="95"/>
      <c r="D77" s="95"/>
      <c r="E77" s="95"/>
      <c r="F77" s="95"/>
      <c r="G77" s="95"/>
      <c r="H77" s="95"/>
      <c r="I77" s="95"/>
      <c r="J77" s="95"/>
      <c r="K77" s="95"/>
      <c r="L77" s="95"/>
      <c r="M77" s="95"/>
      <c r="N77" s="95"/>
      <c r="O77" s="95"/>
      <c r="P77" s="95"/>
      <c r="Q77" s="95"/>
      <c r="R77" s="95"/>
      <c r="S77" s="95"/>
      <c r="T77" s="95"/>
      <c r="U77" s="95"/>
      <c r="V77" s="95"/>
      <c r="W77" s="123"/>
      <c r="X77" s="95"/>
    </row>
    <row r="78" spans="1:62" s="31" customFormat="1">
      <c r="A78" s="36"/>
      <c r="B78" s="89"/>
      <c r="C78" s="95"/>
      <c r="D78" s="95"/>
      <c r="E78" s="95"/>
      <c r="F78" s="95"/>
      <c r="G78" s="95"/>
      <c r="H78" s="95"/>
      <c r="I78" s="95"/>
      <c r="J78" s="95"/>
      <c r="K78" s="95"/>
      <c r="L78" s="95"/>
      <c r="M78" s="95"/>
      <c r="N78" s="95"/>
      <c r="O78" s="95"/>
      <c r="P78" s="95"/>
      <c r="Q78" s="95"/>
      <c r="R78" s="95"/>
      <c r="S78" s="95"/>
      <c r="T78" s="95"/>
      <c r="U78" s="95"/>
      <c r="V78" s="95"/>
      <c r="W78" s="123"/>
      <c r="X78" s="95"/>
    </row>
    <row r="79" spans="1:62" s="31" customFormat="1">
      <c r="B79" s="91" t="s">
        <v>1148</v>
      </c>
      <c r="C79" s="115"/>
      <c r="D79" s="115"/>
      <c r="E79" s="115"/>
      <c r="F79" s="115"/>
      <c r="G79" s="115"/>
      <c r="H79" s="115"/>
      <c r="I79" s="115"/>
      <c r="J79" s="115"/>
      <c r="K79" s="115"/>
      <c r="L79" s="115"/>
      <c r="M79" s="115"/>
      <c r="N79" s="115"/>
      <c r="O79" s="115"/>
      <c r="P79" s="115"/>
      <c r="Q79" s="115"/>
      <c r="R79" s="115"/>
      <c r="S79" s="115"/>
      <c r="T79" s="115"/>
      <c r="U79" s="115"/>
      <c r="V79" s="115"/>
      <c r="W79" s="116"/>
      <c r="X79" s="95"/>
    </row>
    <row r="80" spans="1:62" s="31" customFormat="1">
      <c r="B80" s="92" t="s">
        <v>956</v>
      </c>
      <c r="C80" s="115"/>
      <c r="D80" s="115"/>
      <c r="E80" s="115"/>
      <c r="F80" s="115"/>
      <c r="G80" s="115"/>
      <c r="H80" s="115"/>
      <c r="I80" s="115"/>
      <c r="J80" s="115"/>
      <c r="K80" s="115"/>
      <c r="L80" s="115"/>
      <c r="M80" s="115"/>
      <c r="N80" s="115"/>
      <c r="O80" s="115"/>
      <c r="P80" s="115"/>
      <c r="Q80" s="115"/>
      <c r="R80" s="115"/>
      <c r="S80" s="115"/>
      <c r="T80" s="115"/>
      <c r="U80" s="115"/>
      <c r="V80" s="115"/>
      <c r="W80" s="116"/>
      <c r="X80" s="95"/>
    </row>
    <row r="81" spans="1:62" s="31" customFormat="1" ht="38.25">
      <c r="B81" s="93" t="s">
        <v>1142</v>
      </c>
      <c r="C81" s="117">
        <f>('6. Future Applications - Sens.'!I15)*0.5*'1. IA Scenario'!$E$29</f>
        <v>0</v>
      </c>
      <c r="D81" s="117">
        <f>('6. Future Applications - Sens.'!J15)*0.5*'1. IA Scenario'!$E$29</f>
        <v>0</v>
      </c>
      <c r="E81" s="117">
        <f>('6. Future Applications - Sens.'!K15)*0.5*'1. IA Scenario'!$E$29</f>
        <v>0</v>
      </c>
      <c r="F81" s="117">
        <f>('6. Future Applications - Sens.'!L15)*0.5*'1. IA Scenario'!$E$29</f>
        <v>0</v>
      </c>
      <c r="G81" s="117">
        <f>('6. Future Applications - Sens.'!M15)*0.5*'1. IA Scenario'!$E$29</f>
        <v>0</v>
      </c>
      <c r="H81" s="117">
        <f>('6. Future Applications - Sens.'!N15)*0.5*'1. IA Scenario'!$E$29</f>
        <v>0</v>
      </c>
      <c r="I81" s="117">
        <f>('6. Future Applications - Sens.'!O15)*0.5*'1. IA Scenario'!$E$29</f>
        <v>0</v>
      </c>
      <c r="J81" s="117">
        <f>('6. Future Applications - Sens.'!P15)*0.5*'1. IA Scenario'!$E$29</f>
        <v>0</v>
      </c>
      <c r="K81" s="117">
        <f>('6. Future Applications - Sens.'!Q15)*0.5*'1. IA Scenario'!$E$29</f>
        <v>0</v>
      </c>
      <c r="L81" s="117">
        <f>('6. Future Applications - Sens.'!R15)*0.5*'1. IA Scenario'!$E$29</f>
        <v>0</v>
      </c>
      <c r="M81" s="117">
        <f>('6. Future Applications - Sens.'!S15)*0.5*'1. IA Scenario'!$E$29</f>
        <v>0</v>
      </c>
      <c r="N81" s="117">
        <f>('6. Future Applications - Sens.'!T15)*0.5*'1. IA Scenario'!$E$29</f>
        <v>0</v>
      </c>
      <c r="O81" s="117">
        <f>('6. Future Applications - Sens.'!U15)*0.5*'1. IA Scenario'!$E$29</f>
        <v>0</v>
      </c>
      <c r="P81" s="117">
        <f>('6. Future Applications - Sens.'!V15)*0.5*'1. IA Scenario'!$E$29</f>
        <v>0</v>
      </c>
      <c r="Q81" s="117">
        <f>('6. Future Applications - Sens.'!W15)*0.5*'1. IA Scenario'!$E$29</f>
        <v>0</v>
      </c>
      <c r="R81" s="117">
        <f>('6. Future Applications - Sens.'!X15)*0.5*'1. IA Scenario'!$E$29</f>
        <v>0</v>
      </c>
      <c r="S81" s="117">
        <f>('6. Future Applications - Sens.'!Y15)*0.5*'1. IA Scenario'!$E$29</f>
        <v>0</v>
      </c>
      <c r="T81" s="117">
        <f>('6. Future Applications - Sens.'!Z15)*0.5*'1. IA Scenario'!$E$29</f>
        <v>0</v>
      </c>
      <c r="U81" s="117">
        <f>('6. Future Applications - Sens.'!AA15)*0.5*'1. IA Scenario'!$E$29</f>
        <v>0</v>
      </c>
      <c r="V81" s="117">
        <f>('6. Future Applications - Sens.'!AB15)*0.5*'1. IA Scenario'!$E$29</f>
        <v>0</v>
      </c>
      <c r="W81" s="118">
        <f>SUM(C81:V81)</f>
        <v>0</v>
      </c>
      <c r="X81" s="117">
        <f>W81/20</f>
        <v>0</v>
      </c>
    </row>
    <row r="82" spans="1:62" s="31" customFormat="1" ht="38.25">
      <c r="B82" s="93" t="s">
        <v>1143</v>
      </c>
      <c r="C82" s="117">
        <f>('6. Future Applications - Sens.'!I15)*0.5*'1. IA Scenario'!$E$30</f>
        <v>0</v>
      </c>
      <c r="D82" s="117">
        <f>('6. Future Applications - Sens.'!J15)*0.5*'1. IA Scenario'!$E$30</f>
        <v>0</v>
      </c>
      <c r="E82" s="117">
        <f>('6. Future Applications - Sens.'!K15)*0.5*'1. IA Scenario'!$E$30</f>
        <v>0</v>
      </c>
      <c r="F82" s="117">
        <f>('6. Future Applications - Sens.'!L15)*0.5*'1. IA Scenario'!$E$30</f>
        <v>0</v>
      </c>
      <c r="G82" s="117">
        <f>('6. Future Applications - Sens.'!M15)*0.5*'1. IA Scenario'!$E$30</f>
        <v>0</v>
      </c>
      <c r="H82" s="117">
        <f>('6. Future Applications - Sens.'!N15)*0.5*'1. IA Scenario'!$E$30</f>
        <v>0</v>
      </c>
      <c r="I82" s="117">
        <f>('6. Future Applications - Sens.'!O15)*0.5*'1. IA Scenario'!$E$30</f>
        <v>0</v>
      </c>
      <c r="J82" s="117">
        <f>('6. Future Applications - Sens.'!P15)*0.5*'1. IA Scenario'!$E$30</f>
        <v>0</v>
      </c>
      <c r="K82" s="117">
        <f>('6. Future Applications - Sens.'!Q15)*0.5*'1. IA Scenario'!$E$30</f>
        <v>0</v>
      </c>
      <c r="L82" s="117">
        <f>('6. Future Applications - Sens.'!R15)*0.5*'1. IA Scenario'!$E$30</f>
        <v>0</v>
      </c>
      <c r="M82" s="117">
        <f>('6. Future Applications - Sens.'!S15)*0.5*'1. IA Scenario'!$E$30</f>
        <v>0</v>
      </c>
      <c r="N82" s="117">
        <f>('6. Future Applications - Sens.'!T15)*0.5*'1. IA Scenario'!$E$30</f>
        <v>0</v>
      </c>
      <c r="O82" s="117">
        <f>('6. Future Applications - Sens.'!U15)*0.5*'1. IA Scenario'!$E$30</f>
        <v>0</v>
      </c>
      <c r="P82" s="117">
        <f>('6. Future Applications - Sens.'!V15)*0.5*'1. IA Scenario'!$E$30</f>
        <v>0</v>
      </c>
      <c r="Q82" s="117">
        <f>('6. Future Applications - Sens.'!W15)*0.5*'1. IA Scenario'!$E$30</f>
        <v>0</v>
      </c>
      <c r="R82" s="117">
        <f>('6. Future Applications - Sens.'!X15)*0.5*'1. IA Scenario'!$E$30</f>
        <v>0</v>
      </c>
      <c r="S82" s="117">
        <f>('6. Future Applications - Sens.'!Y15)*0.5*'1. IA Scenario'!$E$30</f>
        <v>0</v>
      </c>
      <c r="T82" s="117">
        <f>('6. Future Applications - Sens.'!Z15)*0.5*'1. IA Scenario'!$E$30</f>
        <v>0</v>
      </c>
      <c r="U82" s="117">
        <f>('6. Future Applications - Sens.'!AA15)*0.5*'1. IA Scenario'!$E$30</f>
        <v>0</v>
      </c>
      <c r="V82" s="117">
        <f>('6. Future Applications - Sens.'!AB15)*0.5*'1. IA Scenario'!$E$30</f>
        <v>0</v>
      </c>
      <c r="W82" s="118">
        <f t="shared" ref="W82:W83" si="24">SUM(C82:V82)</f>
        <v>0</v>
      </c>
      <c r="X82" s="117">
        <f t="shared" ref="X82:X83" si="25">W82/20</f>
        <v>0</v>
      </c>
    </row>
    <row r="83" spans="1:62" s="31" customFormat="1" ht="38.25">
      <c r="B83" s="93" t="s">
        <v>1144</v>
      </c>
      <c r="C83" s="117">
        <f>'6. Future Applications - Sens.'!I29*'1. IA Scenario'!$E$31</f>
        <v>0.09</v>
      </c>
      <c r="D83" s="117">
        <f>'6. Future Applications - Sens.'!J29*'1. IA Scenario'!$E$31</f>
        <v>0</v>
      </c>
      <c r="E83" s="117">
        <f>'6. Future Applications - Sens.'!K29*'1. IA Scenario'!$E$31</f>
        <v>0</v>
      </c>
      <c r="F83" s="117">
        <f>'6. Future Applications - Sens.'!L29*'1. IA Scenario'!$E$31</f>
        <v>0</v>
      </c>
      <c r="G83" s="117">
        <f>'6. Future Applications - Sens.'!M29*'1. IA Scenario'!$E$31</f>
        <v>0</v>
      </c>
      <c r="H83" s="117">
        <f>'6. Future Applications - Sens.'!N29*'1. IA Scenario'!$E$31</f>
        <v>0</v>
      </c>
      <c r="I83" s="117">
        <f>'6. Future Applications - Sens.'!O29*'1. IA Scenario'!$E$31</f>
        <v>0</v>
      </c>
      <c r="J83" s="117">
        <f>'6. Future Applications - Sens.'!P29*'1. IA Scenario'!$E$31</f>
        <v>0</v>
      </c>
      <c r="K83" s="117">
        <f>'6. Future Applications - Sens.'!Q29*'1. IA Scenario'!$E$31</f>
        <v>0</v>
      </c>
      <c r="L83" s="117">
        <f>'6. Future Applications - Sens.'!R29*'1. IA Scenario'!$E$31</f>
        <v>0</v>
      </c>
      <c r="M83" s="117">
        <f>'6. Future Applications - Sens.'!S29*'1. IA Scenario'!$E$31</f>
        <v>0</v>
      </c>
      <c r="N83" s="117">
        <f>'6. Future Applications - Sens.'!T29*'1. IA Scenario'!$E$31</f>
        <v>0</v>
      </c>
      <c r="O83" s="117">
        <f>'6. Future Applications - Sens.'!U29*'1. IA Scenario'!$E$31</f>
        <v>0</v>
      </c>
      <c r="P83" s="117">
        <f>'6. Future Applications - Sens.'!V29*'1. IA Scenario'!$E$31</f>
        <v>0</v>
      </c>
      <c r="Q83" s="117">
        <f>'6. Future Applications - Sens.'!W29*'1. IA Scenario'!$E$31</f>
        <v>0</v>
      </c>
      <c r="R83" s="117">
        <f>'6. Future Applications - Sens.'!X29*'1. IA Scenario'!$E$31</f>
        <v>0</v>
      </c>
      <c r="S83" s="117">
        <f>'6. Future Applications - Sens.'!Y29*'1. IA Scenario'!$E$31</f>
        <v>0</v>
      </c>
      <c r="T83" s="117">
        <f>'6. Future Applications - Sens.'!Z29*'1. IA Scenario'!$E$31</f>
        <v>0</v>
      </c>
      <c r="U83" s="117">
        <f>'6. Future Applications - Sens.'!AA29*'1. IA Scenario'!$E$31</f>
        <v>0</v>
      </c>
      <c r="V83" s="117">
        <f>'6. Future Applications - Sens.'!AB29*'1. IA Scenario'!$E$31</f>
        <v>0</v>
      </c>
      <c r="W83" s="118">
        <f t="shared" si="24"/>
        <v>0.09</v>
      </c>
      <c r="X83" s="117">
        <f t="shared" si="25"/>
        <v>4.4999999999999997E-3</v>
      </c>
    </row>
    <row r="84" spans="1:62" s="31" customFormat="1">
      <c r="B84" s="91"/>
      <c r="C84" s="115"/>
      <c r="D84" s="115"/>
      <c r="E84" s="115"/>
      <c r="F84" s="115"/>
      <c r="G84" s="115"/>
      <c r="H84" s="115"/>
      <c r="I84" s="115"/>
      <c r="J84" s="115"/>
      <c r="K84" s="115"/>
      <c r="L84" s="115"/>
      <c r="M84" s="115"/>
      <c r="N84" s="115"/>
      <c r="O84" s="115"/>
      <c r="P84" s="115"/>
      <c r="Q84" s="115"/>
      <c r="R84" s="115"/>
      <c r="S84" s="115"/>
      <c r="T84" s="115"/>
      <c r="U84" s="115"/>
      <c r="V84" s="115"/>
      <c r="W84" s="116"/>
      <c r="X84" s="95"/>
    </row>
    <row r="85" spans="1:62" s="31" customFormat="1">
      <c r="B85" s="92" t="s">
        <v>957</v>
      </c>
      <c r="C85" s="115"/>
      <c r="D85" s="115"/>
      <c r="E85" s="115"/>
      <c r="F85" s="115"/>
      <c r="G85" s="115"/>
      <c r="H85" s="115"/>
      <c r="I85" s="115"/>
      <c r="J85" s="115"/>
      <c r="K85" s="115"/>
      <c r="L85" s="115"/>
      <c r="M85" s="115"/>
      <c r="N85" s="115"/>
      <c r="O85" s="115"/>
      <c r="P85" s="115"/>
      <c r="Q85" s="115"/>
      <c r="R85" s="115"/>
      <c r="S85" s="115"/>
      <c r="T85" s="115"/>
      <c r="U85" s="115"/>
      <c r="V85" s="115"/>
      <c r="W85" s="116"/>
      <c r="X85" s="95"/>
    </row>
    <row r="86" spans="1:62" s="31" customFormat="1" ht="38.25">
      <c r="A86" s="36"/>
      <c r="B86" s="93" t="s">
        <v>1142</v>
      </c>
      <c r="C86" s="117">
        <f>('6. Future Applications - Sens.'!I9)*0.5*'1. IA Scenario'!$E$29</f>
        <v>0</v>
      </c>
      <c r="D86" s="117">
        <f>('6. Future Applications - Sens.'!J9)*0.5*'1. IA Scenario'!$E$29</f>
        <v>0</v>
      </c>
      <c r="E86" s="117">
        <f>('6. Future Applications - Sens.'!K9)*0.5*'1. IA Scenario'!$E$29</f>
        <v>0</v>
      </c>
      <c r="F86" s="117">
        <f>('6. Future Applications - Sens.'!L9)*0.5*'1. IA Scenario'!$E$29</f>
        <v>0</v>
      </c>
      <c r="G86" s="117">
        <f>('6. Future Applications - Sens.'!M9)*0.5*'1. IA Scenario'!$E$29</f>
        <v>0</v>
      </c>
      <c r="H86" s="117">
        <f>('6. Future Applications - Sens.'!N9)*0.5*'1. IA Scenario'!$E$29</f>
        <v>0</v>
      </c>
      <c r="I86" s="117">
        <f>('6. Future Applications - Sens.'!O9)*0.5*'1. IA Scenario'!$E$29</f>
        <v>0</v>
      </c>
      <c r="J86" s="117">
        <f>('6. Future Applications - Sens.'!P9)*0.5*'1. IA Scenario'!$E$29</f>
        <v>0</v>
      </c>
      <c r="K86" s="117">
        <f>('6. Future Applications - Sens.'!Q9)*0.5*'1. IA Scenario'!$E$29</f>
        <v>0</v>
      </c>
      <c r="L86" s="117">
        <f>('6. Future Applications - Sens.'!R9)*0.5*'1. IA Scenario'!$E$29</f>
        <v>0</v>
      </c>
      <c r="M86" s="117">
        <f>('6. Future Applications - Sens.'!S9)*0.5*'1. IA Scenario'!$E$29</f>
        <v>0</v>
      </c>
      <c r="N86" s="117">
        <f>('6. Future Applications - Sens.'!T9)*0.5*'1. IA Scenario'!$E$29</f>
        <v>0</v>
      </c>
      <c r="O86" s="117">
        <f>('6. Future Applications - Sens.'!U9)*0.5*'1. IA Scenario'!$E$29</f>
        <v>0</v>
      </c>
      <c r="P86" s="117">
        <f>('6. Future Applications - Sens.'!V9)*0.5*'1. IA Scenario'!$E$29</f>
        <v>0</v>
      </c>
      <c r="Q86" s="117">
        <f>('6. Future Applications - Sens.'!W9)*0.5*'1. IA Scenario'!$E$29</f>
        <v>0</v>
      </c>
      <c r="R86" s="117">
        <f>('6. Future Applications - Sens.'!X9)*0.5*'1. IA Scenario'!$E$29</f>
        <v>0</v>
      </c>
      <c r="S86" s="117">
        <f>('6. Future Applications - Sens.'!Y9)*0.5*'1. IA Scenario'!$E$29</f>
        <v>0</v>
      </c>
      <c r="T86" s="117">
        <f>('6. Future Applications - Sens.'!Z9)*0.5*'1. IA Scenario'!$E$29</f>
        <v>0</v>
      </c>
      <c r="U86" s="117">
        <f>('6. Future Applications - Sens.'!AA9)*0.5*'1. IA Scenario'!$E$29</f>
        <v>0</v>
      </c>
      <c r="V86" s="117">
        <f>('6. Future Applications - Sens.'!AB9)*0.5*'1. IA Scenario'!$E$29</f>
        <v>0</v>
      </c>
      <c r="W86" s="118">
        <f t="shared" ref="W86:W88" si="26">SUM(C86:V86)</f>
        <v>0</v>
      </c>
      <c r="X86" s="117">
        <f t="shared" ref="X86:X91" si="27">W86/20</f>
        <v>0</v>
      </c>
    </row>
    <row r="87" spans="1:62" s="31" customFormat="1" ht="38.25">
      <c r="B87" s="93" t="s">
        <v>1143</v>
      </c>
      <c r="C87" s="117">
        <f>('6. Future Applications - Sens.'!I9)*0.5*'1. IA Scenario'!$E$30</f>
        <v>0</v>
      </c>
      <c r="D87" s="117">
        <f>('6. Future Applications - Sens.'!J9)*0.5*'1. IA Scenario'!$E$30</f>
        <v>0</v>
      </c>
      <c r="E87" s="117">
        <f>('6. Future Applications - Sens.'!K9)*0.5*'1. IA Scenario'!$E$30</f>
        <v>0</v>
      </c>
      <c r="F87" s="117">
        <f>('6. Future Applications - Sens.'!L9)*0.5*'1. IA Scenario'!$E$30</f>
        <v>0</v>
      </c>
      <c r="G87" s="117">
        <f>('6. Future Applications - Sens.'!M9)*0.5*'1. IA Scenario'!$E$30</f>
        <v>0</v>
      </c>
      <c r="H87" s="117">
        <f>('6. Future Applications - Sens.'!N9)*0.5*'1. IA Scenario'!$E$30</f>
        <v>0</v>
      </c>
      <c r="I87" s="117">
        <f>('6. Future Applications - Sens.'!O9)*0.5*'1. IA Scenario'!$E$30</f>
        <v>0</v>
      </c>
      <c r="J87" s="117">
        <f>('6. Future Applications - Sens.'!P9)*0.5*'1. IA Scenario'!$E$30</f>
        <v>0</v>
      </c>
      <c r="K87" s="117">
        <f>('6. Future Applications - Sens.'!Q9)*0.5*'1. IA Scenario'!$E$30</f>
        <v>0</v>
      </c>
      <c r="L87" s="117">
        <f>('6. Future Applications - Sens.'!R9)*0.5*'1. IA Scenario'!$E$30</f>
        <v>0</v>
      </c>
      <c r="M87" s="117">
        <f>('6. Future Applications - Sens.'!S9)*0.5*'1. IA Scenario'!$E$30</f>
        <v>0</v>
      </c>
      <c r="N87" s="117">
        <f>('6. Future Applications - Sens.'!T9)*0.5*'1. IA Scenario'!$E$30</f>
        <v>0</v>
      </c>
      <c r="O87" s="117">
        <f>('6. Future Applications - Sens.'!U9)*0.5*'1. IA Scenario'!$E$30</f>
        <v>0</v>
      </c>
      <c r="P87" s="117">
        <f>('6. Future Applications - Sens.'!V9)*0.5*'1. IA Scenario'!$E$30</f>
        <v>0</v>
      </c>
      <c r="Q87" s="117">
        <f>('6. Future Applications - Sens.'!W9)*0.5*'1. IA Scenario'!$E$30</f>
        <v>0</v>
      </c>
      <c r="R87" s="117">
        <f>('6. Future Applications - Sens.'!X9)*0.5*'1. IA Scenario'!$E$30</f>
        <v>0</v>
      </c>
      <c r="S87" s="117">
        <f>('6. Future Applications - Sens.'!Y9)*0.5*'1. IA Scenario'!$E$30</f>
        <v>0</v>
      </c>
      <c r="T87" s="117">
        <f>('6. Future Applications - Sens.'!Z9)*0.5*'1. IA Scenario'!$E$30</f>
        <v>0</v>
      </c>
      <c r="U87" s="117">
        <f>('6. Future Applications - Sens.'!AA9)*0.5*'1. IA Scenario'!$E$30</f>
        <v>0</v>
      </c>
      <c r="V87" s="117">
        <f>('6. Future Applications - Sens.'!AB9)*0.5*'1. IA Scenario'!$E$30</f>
        <v>0</v>
      </c>
      <c r="W87" s="118">
        <f t="shared" si="26"/>
        <v>0</v>
      </c>
      <c r="X87" s="117">
        <f t="shared" si="27"/>
        <v>0</v>
      </c>
    </row>
    <row r="88" spans="1:62" s="31" customFormat="1" ht="38.25">
      <c r="B88" s="93" t="s">
        <v>1144</v>
      </c>
      <c r="C88" s="117">
        <f>'6. Future Applications - Sens.'!I23*'1. IA Scenario'!$E$31</f>
        <v>0</v>
      </c>
      <c r="D88" s="117">
        <f>'6. Future Applications - Sens.'!J23*'1. IA Scenario'!$E$31</f>
        <v>0</v>
      </c>
      <c r="E88" s="117">
        <f>'6. Future Applications - Sens.'!K23*'1. IA Scenario'!$E$31</f>
        <v>0</v>
      </c>
      <c r="F88" s="117">
        <f>'6. Future Applications - Sens.'!L23*'1. IA Scenario'!$E$31</f>
        <v>0</v>
      </c>
      <c r="G88" s="117">
        <f>'6. Future Applications - Sens.'!M23*'1. IA Scenario'!$E$31</f>
        <v>0</v>
      </c>
      <c r="H88" s="117">
        <f>'6. Future Applications - Sens.'!N23*'1. IA Scenario'!$E$31</f>
        <v>0</v>
      </c>
      <c r="I88" s="117">
        <f>'6. Future Applications - Sens.'!O23*'1. IA Scenario'!$E$31</f>
        <v>0</v>
      </c>
      <c r="J88" s="117">
        <f>'6. Future Applications - Sens.'!P23*'1. IA Scenario'!$E$31</f>
        <v>0</v>
      </c>
      <c r="K88" s="117">
        <f>'6. Future Applications - Sens.'!Q23*'1. IA Scenario'!$E$31</f>
        <v>0</v>
      </c>
      <c r="L88" s="117">
        <f>'6. Future Applications - Sens.'!R23*'1. IA Scenario'!$E$31</f>
        <v>0</v>
      </c>
      <c r="M88" s="117">
        <f>'6. Future Applications - Sens.'!S23*'1. IA Scenario'!$E$31</f>
        <v>0</v>
      </c>
      <c r="N88" s="117">
        <f>'6. Future Applications - Sens.'!T23*'1. IA Scenario'!$E$31</f>
        <v>0</v>
      </c>
      <c r="O88" s="117">
        <f>'6. Future Applications - Sens.'!U23*'1. IA Scenario'!$E$31</f>
        <v>0</v>
      </c>
      <c r="P88" s="117">
        <f>'6. Future Applications - Sens.'!V23*'1. IA Scenario'!$E$31</f>
        <v>0</v>
      </c>
      <c r="Q88" s="117">
        <f>'6. Future Applications - Sens.'!W23*'1. IA Scenario'!$E$31</f>
        <v>0</v>
      </c>
      <c r="R88" s="117">
        <f>'6. Future Applications - Sens.'!X23*'1. IA Scenario'!$E$31</f>
        <v>0</v>
      </c>
      <c r="S88" s="117">
        <f>'6. Future Applications - Sens.'!Y23*'1. IA Scenario'!$E$31</f>
        <v>0</v>
      </c>
      <c r="T88" s="117">
        <f>'6. Future Applications - Sens.'!Z23*'1. IA Scenario'!$E$31</f>
        <v>0</v>
      </c>
      <c r="U88" s="117">
        <f>'6. Future Applications - Sens.'!AA23*'1. IA Scenario'!$E$31</f>
        <v>0</v>
      </c>
      <c r="V88" s="117">
        <f>'6. Future Applications - Sens.'!AB23*'1. IA Scenario'!$E$31</f>
        <v>0</v>
      </c>
      <c r="W88" s="118">
        <f t="shared" si="26"/>
        <v>0</v>
      </c>
      <c r="X88" s="117">
        <f t="shared" si="27"/>
        <v>0</v>
      </c>
    </row>
    <row r="89" spans="1:62" s="31" customFormat="1">
      <c r="B89" s="93"/>
      <c r="C89" s="117"/>
      <c r="D89" s="117"/>
      <c r="E89" s="117"/>
      <c r="F89" s="117"/>
      <c r="G89" s="117"/>
      <c r="H89" s="117"/>
      <c r="I89" s="117"/>
      <c r="J89" s="117"/>
      <c r="K89" s="117"/>
      <c r="L89" s="117"/>
      <c r="M89" s="117"/>
      <c r="N89" s="117"/>
      <c r="O89" s="117"/>
      <c r="P89" s="117"/>
      <c r="Q89" s="117"/>
      <c r="R89" s="117"/>
      <c r="S89" s="117"/>
      <c r="T89" s="117"/>
      <c r="U89" s="117"/>
      <c r="V89" s="117"/>
      <c r="W89" s="118"/>
      <c r="X89" s="119"/>
    </row>
    <row r="90" spans="1:62" s="31" customFormat="1" ht="38.25">
      <c r="A90" s="83"/>
      <c r="B90" s="93" t="s">
        <v>794</v>
      </c>
      <c r="C90" s="117">
        <f>'3. Future Applications'!K498*'1. IA Scenario'!$E$21</f>
        <v>0</v>
      </c>
      <c r="D90" s="117">
        <f>'3. Future Applications'!L498*'1. IA Scenario'!$E$21</f>
        <v>0</v>
      </c>
      <c r="E90" s="117">
        <f>'3. Future Applications'!M498*'1. IA Scenario'!$E$21</f>
        <v>0</v>
      </c>
      <c r="F90" s="117">
        <f>'3. Future Applications'!N498*'1. IA Scenario'!$E$21</f>
        <v>0</v>
      </c>
      <c r="G90" s="117">
        <f>'3. Future Applications'!O498*'1. IA Scenario'!$E$21</f>
        <v>0</v>
      </c>
      <c r="H90" s="117">
        <f>'3. Future Applications'!P498*'1. IA Scenario'!$E$21</f>
        <v>0</v>
      </c>
      <c r="I90" s="117">
        <f>'3. Future Applications'!Q498*'1. IA Scenario'!$E$21</f>
        <v>0</v>
      </c>
      <c r="J90" s="117">
        <f>'3. Future Applications'!R498*'1. IA Scenario'!$E$21</f>
        <v>0</v>
      </c>
      <c r="K90" s="117">
        <f>'3. Future Applications'!S498*'1. IA Scenario'!$E$21</f>
        <v>0</v>
      </c>
      <c r="L90" s="117">
        <f>'3. Future Applications'!T498*'1. IA Scenario'!$E$21</f>
        <v>0</v>
      </c>
      <c r="M90" s="117">
        <f>'3. Future Applications'!U498*'1. IA Scenario'!$E$21</f>
        <v>0</v>
      </c>
      <c r="N90" s="117">
        <f>'3. Future Applications'!V498*'1. IA Scenario'!$E$21</f>
        <v>0</v>
      </c>
      <c r="O90" s="117">
        <f>'3. Future Applications'!W498*'1. IA Scenario'!$E$21</f>
        <v>0</v>
      </c>
      <c r="P90" s="117">
        <f>'3. Future Applications'!X498*'1. IA Scenario'!$E$21</f>
        <v>0</v>
      </c>
      <c r="Q90" s="117">
        <f>'3. Future Applications'!Y498*'1. IA Scenario'!$E$21</f>
        <v>0</v>
      </c>
      <c r="R90" s="117">
        <f>'3. Future Applications'!Z498*'1. IA Scenario'!$E$21</f>
        <v>0</v>
      </c>
      <c r="S90" s="117">
        <f>'3. Future Applications'!AA498*'1. IA Scenario'!$E$21</f>
        <v>0</v>
      </c>
      <c r="T90" s="117">
        <f>'3. Future Applications'!AB498*'1. IA Scenario'!$E$21</f>
        <v>0</v>
      </c>
      <c r="U90" s="117">
        <f>'3. Future Applications'!AC498*'1. IA Scenario'!$E$21</f>
        <v>0</v>
      </c>
      <c r="V90" s="117">
        <f>'3. Future Applications'!AD498*'1. IA Scenario'!$E$21</f>
        <v>0</v>
      </c>
      <c r="W90" s="118">
        <f t="shared" ref="W90:W91" si="28">SUM(C90:V90)</f>
        <v>0</v>
      </c>
      <c r="X90" s="117">
        <f t="shared" si="27"/>
        <v>0</v>
      </c>
    </row>
    <row r="91" spans="1:62" s="96" customFormat="1" ht="25.5">
      <c r="A91" s="95"/>
      <c r="B91" s="93" t="s">
        <v>781</v>
      </c>
      <c r="C91" s="117">
        <f>'3. Future Applications'!K491*'1. IA Scenario'!$E$20</f>
        <v>0</v>
      </c>
      <c r="D91" s="117">
        <f>'3. Future Applications'!L491*'1. IA Scenario'!$E$20</f>
        <v>0</v>
      </c>
      <c r="E91" s="117">
        <f>'3. Future Applications'!M491*'1. IA Scenario'!$E$20</f>
        <v>0</v>
      </c>
      <c r="F91" s="117">
        <f>'3. Future Applications'!N491*'1. IA Scenario'!$E$20</f>
        <v>0</v>
      </c>
      <c r="G91" s="117">
        <f>'3. Future Applications'!O491*'1. IA Scenario'!$E$20</f>
        <v>0</v>
      </c>
      <c r="H91" s="117">
        <f>'3. Future Applications'!P491*'1. IA Scenario'!$E$20</f>
        <v>0</v>
      </c>
      <c r="I91" s="117">
        <f>'3. Future Applications'!Q491*'1. IA Scenario'!$E$20</f>
        <v>0</v>
      </c>
      <c r="J91" s="117">
        <f>'3. Future Applications'!R491*'1. IA Scenario'!$E$20</f>
        <v>0</v>
      </c>
      <c r="K91" s="117">
        <f>'3. Future Applications'!S491*'1. IA Scenario'!$E$20</f>
        <v>0</v>
      </c>
      <c r="L91" s="117">
        <f>'3. Future Applications'!T491*'1. IA Scenario'!$E$20</f>
        <v>0</v>
      </c>
      <c r="M91" s="117">
        <f>'3. Future Applications'!U491*'1. IA Scenario'!$E$20</f>
        <v>0</v>
      </c>
      <c r="N91" s="117">
        <f>'3. Future Applications'!V491*'1. IA Scenario'!$E$20</f>
        <v>0</v>
      </c>
      <c r="O91" s="117">
        <f>'3. Future Applications'!W491*'1. IA Scenario'!$E$20</f>
        <v>0</v>
      </c>
      <c r="P91" s="117">
        <f>'3. Future Applications'!X491*'1. IA Scenario'!$E$20</f>
        <v>0</v>
      </c>
      <c r="Q91" s="117">
        <f>'3. Future Applications'!Y491*'1. IA Scenario'!$E$20</f>
        <v>0</v>
      </c>
      <c r="R91" s="117">
        <f>'3. Future Applications'!Z491*'1. IA Scenario'!$E$20</f>
        <v>0</v>
      </c>
      <c r="S91" s="117">
        <f>'3. Future Applications'!AA491*'1. IA Scenario'!$E$20</f>
        <v>0</v>
      </c>
      <c r="T91" s="117">
        <f>'3. Future Applications'!AB491*'1. IA Scenario'!$E$20</f>
        <v>0</v>
      </c>
      <c r="U91" s="117">
        <f>'3. Future Applications'!AC491*'1. IA Scenario'!$E$20</f>
        <v>0</v>
      </c>
      <c r="V91" s="117">
        <f>'3. Future Applications'!AD491*'1. IA Scenario'!$E$20</f>
        <v>0</v>
      </c>
      <c r="W91" s="118">
        <f t="shared" si="28"/>
        <v>0</v>
      </c>
      <c r="X91" s="117">
        <f t="shared" si="27"/>
        <v>0</v>
      </c>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row>
    <row r="92" spans="1:62" s="96" customFormat="1">
      <c r="A92" s="95"/>
      <c r="B92" s="93"/>
      <c r="C92" s="117"/>
      <c r="D92" s="117"/>
      <c r="E92" s="117"/>
      <c r="F92" s="117"/>
      <c r="G92" s="117"/>
      <c r="H92" s="117"/>
      <c r="I92" s="117"/>
      <c r="J92" s="117"/>
      <c r="K92" s="117"/>
      <c r="L92" s="117"/>
      <c r="M92" s="117"/>
      <c r="N92" s="117"/>
      <c r="O92" s="117"/>
      <c r="P92" s="117"/>
      <c r="Q92" s="117"/>
      <c r="R92" s="117"/>
      <c r="S92" s="117"/>
      <c r="T92" s="117"/>
      <c r="U92" s="117"/>
      <c r="V92" s="117"/>
      <c r="W92" s="118"/>
      <c r="X92" s="117"/>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row>
    <row r="93" spans="1:62" s="31" customFormat="1">
      <c r="A93" s="83"/>
      <c r="B93" s="101" t="s">
        <v>799</v>
      </c>
      <c r="C93" s="119"/>
      <c r="D93" s="119"/>
      <c r="E93" s="119"/>
      <c r="F93" s="119"/>
      <c r="G93" s="119"/>
      <c r="H93" s="119"/>
      <c r="I93" s="119"/>
      <c r="J93" s="119"/>
      <c r="K93" s="119"/>
      <c r="L93" s="119"/>
      <c r="M93" s="119"/>
      <c r="N93" s="119"/>
      <c r="O93" s="119"/>
      <c r="P93" s="119"/>
      <c r="Q93" s="119"/>
      <c r="R93" s="119"/>
      <c r="S93" s="119"/>
      <c r="T93" s="119"/>
      <c r="U93" s="119"/>
      <c r="V93" s="119"/>
      <c r="W93" s="120"/>
      <c r="X93" s="119"/>
    </row>
    <row r="94" spans="1:62" s="31" customFormat="1">
      <c r="A94" s="83"/>
      <c r="B94" s="95" t="s">
        <v>800</v>
      </c>
      <c r="C94" s="117">
        <f>SUM(C90:C91,C86:C88,C81:C83)</f>
        <v>0.09</v>
      </c>
      <c r="D94" s="117">
        <f t="shared" ref="D94:V94" si="29">SUM(D90:D91,D86:D88,D81:D83)</f>
        <v>0</v>
      </c>
      <c r="E94" s="117">
        <f t="shared" si="29"/>
        <v>0</v>
      </c>
      <c r="F94" s="117">
        <f t="shared" si="29"/>
        <v>0</v>
      </c>
      <c r="G94" s="117">
        <f t="shared" si="29"/>
        <v>0</v>
      </c>
      <c r="H94" s="117">
        <f t="shared" si="29"/>
        <v>0</v>
      </c>
      <c r="I94" s="117">
        <f t="shared" si="29"/>
        <v>0</v>
      </c>
      <c r="J94" s="117">
        <f t="shared" si="29"/>
        <v>0</v>
      </c>
      <c r="K94" s="117">
        <f t="shared" si="29"/>
        <v>0</v>
      </c>
      <c r="L94" s="117">
        <f t="shared" si="29"/>
        <v>0</v>
      </c>
      <c r="M94" s="117">
        <f t="shared" si="29"/>
        <v>0</v>
      </c>
      <c r="N94" s="117">
        <f t="shared" si="29"/>
        <v>0</v>
      </c>
      <c r="O94" s="117">
        <f t="shared" si="29"/>
        <v>0</v>
      </c>
      <c r="P94" s="117">
        <f t="shared" si="29"/>
        <v>0</v>
      </c>
      <c r="Q94" s="117">
        <f t="shared" si="29"/>
        <v>0</v>
      </c>
      <c r="R94" s="117">
        <f t="shared" si="29"/>
        <v>0</v>
      </c>
      <c r="S94" s="117">
        <f t="shared" si="29"/>
        <v>0</v>
      </c>
      <c r="T94" s="117">
        <f t="shared" si="29"/>
        <v>0</v>
      </c>
      <c r="U94" s="117">
        <f t="shared" si="29"/>
        <v>0</v>
      </c>
      <c r="V94" s="117">
        <f t="shared" si="29"/>
        <v>0</v>
      </c>
      <c r="W94" s="118">
        <f>SUM(C94:V94)</f>
        <v>0.09</v>
      </c>
      <c r="X94" s="119">
        <f>W94/20</f>
        <v>4.4999999999999997E-3</v>
      </c>
    </row>
    <row r="95" spans="1:62" s="31" customFormat="1">
      <c r="A95" s="83"/>
      <c r="B95" s="95" t="s">
        <v>1149</v>
      </c>
      <c r="C95" s="117">
        <v>0</v>
      </c>
      <c r="D95" s="117">
        <v>0</v>
      </c>
      <c r="E95" s="117">
        <v>0</v>
      </c>
      <c r="F95" s="117">
        <v>0</v>
      </c>
      <c r="G95" s="117">
        <v>0</v>
      </c>
      <c r="H95" s="117">
        <v>0</v>
      </c>
      <c r="I95" s="117">
        <v>0</v>
      </c>
      <c r="J95" s="117">
        <v>0</v>
      </c>
      <c r="K95" s="117">
        <v>0</v>
      </c>
      <c r="L95" s="117">
        <v>0</v>
      </c>
      <c r="M95" s="117">
        <v>0</v>
      </c>
      <c r="N95" s="117">
        <v>0</v>
      </c>
      <c r="O95" s="117">
        <v>0</v>
      </c>
      <c r="P95" s="117">
        <v>0</v>
      </c>
      <c r="Q95" s="117">
        <v>0</v>
      </c>
      <c r="R95" s="117">
        <v>0</v>
      </c>
      <c r="S95" s="117">
        <v>0</v>
      </c>
      <c r="T95" s="117">
        <v>0</v>
      </c>
      <c r="U95" s="117">
        <v>0</v>
      </c>
      <c r="V95" s="117">
        <v>0</v>
      </c>
      <c r="W95" s="118">
        <f>SUM(C95:V95)</f>
        <v>0</v>
      </c>
      <c r="X95" s="119">
        <f>W95/20</f>
        <v>0</v>
      </c>
    </row>
    <row r="96" spans="1:62" s="31" customFormat="1">
      <c r="A96" s="83"/>
      <c r="B96" s="101" t="s">
        <v>799</v>
      </c>
      <c r="C96" s="124">
        <f t="shared" ref="C96:V96" si="30">SUM(C94:C94)</f>
        <v>0.09</v>
      </c>
      <c r="D96" s="124">
        <f t="shared" si="30"/>
        <v>0</v>
      </c>
      <c r="E96" s="124">
        <f t="shared" si="30"/>
        <v>0</v>
      </c>
      <c r="F96" s="124">
        <f t="shared" si="30"/>
        <v>0</v>
      </c>
      <c r="G96" s="124">
        <f t="shared" si="30"/>
        <v>0</v>
      </c>
      <c r="H96" s="124">
        <f t="shared" si="30"/>
        <v>0</v>
      </c>
      <c r="I96" s="124">
        <f t="shared" si="30"/>
        <v>0</v>
      </c>
      <c r="J96" s="124">
        <f t="shared" si="30"/>
        <v>0</v>
      </c>
      <c r="K96" s="124">
        <f t="shared" si="30"/>
        <v>0</v>
      </c>
      <c r="L96" s="124">
        <f t="shared" si="30"/>
        <v>0</v>
      </c>
      <c r="M96" s="124">
        <f t="shared" si="30"/>
        <v>0</v>
      </c>
      <c r="N96" s="124">
        <f t="shared" si="30"/>
        <v>0</v>
      </c>
      <c r="O96" s="124">
        <f t="shared" si="30"/>
        <v>0</v>
      </c>
      <c r="P96" s="124">
        <f t="shared" si="30"/>
        <v>0</v>
      </c>
      <c r="Q96" s="124">
        <f t="shared" si="30"/>
        <v>0</v>
      </c>
      <c r="R96" s="124">
        <f t="shared" si="30"/>
        <v>0</v>
      </c>
      <c r="S96" s="124">
        <f t="shared" si="30"/>
        <v>0</v>
      </c>
      <c r="T96" s="124">
        <f t="shared" si="30"/>
        <v>0</v>
      </c>
      <c r="U96" s="124">
        <f t="shared" si="30"/>
        <v>0</v>
      </c>
      <c r="V96" s="124">
        <f t="shared" si="30"/>
        <v>0</v>
      </c>
      <c r="W96" s="126">
        <f>SUM(C96:V96)</f>
        <v>0.09</v>
      </c>
      <c r="X96" s="125">
        <f>W96/20</f>
        <v>4.4999999999999997E-3</v>
      </c>
    </row>
    <row r="97" spans="1:24" s="31" customFormat="1">
      <c r="A97" s="83"/>
      <c r="B97" s="95" t="s">
        <v>795</v>
      </c>
      <c r="C97" s="119">
        <v>0.96618357487922713</v>
      </c>
      <c r="D97" s="119">
        <v>0.93351070036640305</v>
      </c>
      <c r="E97" s="119">
        <v>0.90194270566802237</v>
      </c>
      <c r="F97" s="119">
        <v>0.87144222769857238</v>
      </c>
      <c r="G97" s="119">
        <v>0.84197316685852419</v>
      </c>
      <c r="H97" s="119">
        <v>0.81350064430775282</v>
      </c>
      <c r="I97" s="119">
        <v>0.78599096068381913</v>
      </c>
      <c r="J97" s="119">
        <v>0.75941155621625056</v>
      </c>
      <c r="K97" s="119">
        <v>0.73373097218961414</v>
      </c>
      <c r="L97" s="119">
        <v>0.70891881370977217</v>
      </c>
      <c r="M97" s="119">
        <v>0.68494571372924851</v>
      </c>
      <c r="N97" s="119">
        <v>0.66178329828912896</v>
      </c>
      <c r="O97" s="119">
        <v>0.63940415293635666</v>
      </c>
      <c r="P97" s="119">
        <v>0.61778179027667302</v>
      </c>
      <c r="Q97" s="119">
        <v>0.59689061862480497</v>
      </c>
      <c r="R97" s="119">
        <v>0.57670591171478747</v>
      </c>
      <c r="S97" s="119">
        <v>0.55720377943457733</v>
      </c>
      <c r="T97" s="119">
        <v>0.53836113955031628</v>
      </c>
      <c r="U97" s="119">
        <v>0.52015569038677911</v>
      </c>
      <c r="V97" s="119">
        <v>0.50256588443167061</v>
      </c>
      <c r="W97" s="118"/>
      <c r="X97" s="119"/>
    </row>
    <row r="98" spans="1:24" s="31" customFormat="1">
      <c r="A98" s="83"/>
      <c r="B98" s="101" t="s">
        <v>1150</v>
      </c>
      <c r="C98" s="124">
        <f t="shared" ref="C98:V98" si="31">C96*C97</f>
        <v>8.6956521739130432E-2</v>
      </c>
      <c r="D98" s="124">
        <f t="shared" si="31"/>
        <v>0</v>
      </c>
      <c r="E98" s="124">
        <f t="shared" si="31"/>
        <v>0</v>
      </c>
      <c r="F98" s="124">
        <f t="shared" si="31"/>
        <v>0</v>
      </c>
      <c r="G98" s="124">
        <f t="shared" si="31"/>
        <v>0</v>
      </c>
      <c r="H98" s="124">
        <f t="shared" si="31"/>
        <v>0</v>
      </c>
      <c r="I98" s="124">
        <f t="shared" si="31"/>
        <v>0</v>
      </c>
      <c r="J98" s="124">
        <f t="shared" si="31"/>
        <v>0</v>
      </c>
      <c r="K98" s="124">
        <f t="shared" si="31"/>
        <v>0</v>
      </c>
      <c r="L98" s="124">
        <f t="shared" si="31"/>
        <v>0</v>
      </c>
      <c r="M98" s="124">
        <f t="shared" si="31"/>
        <v>0</v>
      </c>
      <c r="N98" s="124">
        <f t="shared" si="31"/>
        <v>0</v>
      </c>
      <c r="O98" s="124">
        <f t="shared" si="31"/>
        <v>0</v>
      </c>
      <c r="P98" s="124">
        <f t="shared" si="31"/>
        <v>0</v>
      </c>
      <c r="Q98" s="124">
        <f t="shared" si="31"/>
        <v>0</v>
      </c>
      <c r="R98" s="124">
        <f t="shared" si="31"/>
        <v>0</v>
      </c>
      <c r="S98" s="124">
        <f t="shared" si="31"/>
        <v>0</v>
      </c>
      <c r="T98" s="124">
        <f t="shared" si="31"/>
        <v>0</v>
      </c>
      <c r="U98" s="124">
        <f t="shared" si="31"/>
        <v>0</v>
      </c>
      <c r="V98" s="124">
        <f t="shared" si="31"/>
        <v>0</v>
      </c>
      <c r="W98" s="126">
        <f>SUM(C98:V98)</f>
        <v>8.6956521739130432E-2</v>
      </c>
      <c r="X98" s="125">
        <f>W98/20</f>
        <v>4.3478260869565218E-3</v>
      </c>
    </row>
    <row r="99" spans="1:24" s="31" customFormat="1" ht="13.5" thickBot="1">
      <c r="A99" s="86"/>
      <c r="B99" s="97"/>
      <c r="C99" s="121"/>
      <c r="D99" s="121"/>
      <c r="E99" s="121"/>
      <c r="F99" s="121"/>
      <c r="G99" s="121"/>
      <c r="H99" s="121"/>
      <c r="I99" s="121"/>
      <c r="J99" s="121"/>
      <c r="K99" s="121"/>
      <c r="L99" s="121"/>
      <c r="M99" s="121"/>
      <c r="N99" s="121"/>
      <c r="O99" s="121"/>
      <c r="P99" s="121"/>
      <c r="Q99" s="121"/>
      <c r="R99" s="121"/>
      <c r="S99" s="121"/>
      <c r="T99" s="121"/>
      <c r="U99" s="121"/>
      <c r="V99" s="121"/>
      <c r="W99" s="128"/>
      <c r="X99" s="122"/>
    </row>
    <row r="100" spans="1:24" s="31" customFormat="1" ht="17.25" customHeight="1">
      <c r="A100" s="36" t="s">
        <v>1139</v>
      </c>
      <c r="B100" s="89"/>
      <c r="C100" s="95"/>
      <c r="D100" s="95"/>
      <c r="E100" s="95"/>
      <c r="F100" s="95"/>
      <c r="G100" s="95"/>
      <c r="H100" s="95"/>
      <c r="I100" s="95"/>
      <c r="J100" s="95"/>
      <c r="K100" s="95"/>
      <c r="L100" s="95"/>
      <c r="M100" s="95"/>
      <c r="N100" s="95"/>
      <c r="O100" s="95"/>
      <c r="P100" s="95"/>
      <c r="Q100" s="95"/>
      <c r="R100" s="95"/>
      <c r="S100" s="95"/>
      <c r="T100" s="95"/>
      <c r="U100" s="95"/>
      <c r="V100" s="95"/>
      <c r="W100" s="123"/>
      <c r="X100" s="95"/>
    </row>
    <row r="101" spans="1:24" s="31" customFormat="1">
      <c r="A101" s="36"/>
      <c r="B101" s="89"/>
      <c r="C101" s="95"/>
      <c r="D101" s="95"/>
      <c r="E101" s="95"/>
      <c r="F101" s="95"/>
      <c r="G101" s="95"/>
      <c r="H101" s="95"/>
      <c r="I101" s="95"/>
      <c r="J101" s="95"/>
      <c r="K101" s="95"/>
      <c r="L101" s="95"/>
      <c r="M101" s="95"/>
      <c r="N101" s="95"/>
      <c r="O101" s="95"/>
      <c r="P101" s="95"/>
      <c r="Q101" s="95"/>
      <c r="R101" s="95"/>
      <c r="S101" s="95"/>
      <c r="T101" s="95"/>
      <c r="U101" s="95"/>
      <c r="V101" s="95"/>
      <c r="W101" s="123"/>
      <c r="X101" s="95"/>
    </row>
    <row r="102" spans="1:24" s="31" customFormat="1">
      <c r="B102" s="91" t="s">
        <v>1148</v>
      </c>
      <c r="C102" s="115"/>
      <c r="D102" s="115"/>
      <c r="E102" s="115"/>
      <c r="F102" s="115"/>
      <c r="G102" s="115"/>
      <c r="H102" s="115"/>
      <c r="I102" s="115"/>
      <c r="J102" s="115"/>
      <c r="K102" s="115"/>
      <c r="L102" s="115"/>
      <c r="M102" s="115"/>
      <c r="N102" s="115"/>
      <c r="O102" s="115"/>
      <c r="P102" s="115"/>
      <c r="Q102" s="115"/>
      <c r="R102" s="115"/>
      <c r="S102" s="115"/>
      <c r="T102" s="115"/>
      <c r="U102" s="115"/>
      <c r="V102" s="115"/>
      <c r="W102" s="116"/>
      <c r="X102" s="95"/>
    </row>
    <row r="103" spans="1:24" s="31" customFormat="1">
      <c r="B103" s="92" t="s">
        <v>956</v>
      </c>
      <c r="C103" s="115"/>
      <c r="D103" s="115"/>
      <c r="E103" s="115"/>
      <c r="F103" s="115"/>
      <c r="G103" s="115"/>
      <c r="H103" s="115"/>
      <c r="I103" s="115"/>
      <c r="J103" s="115"/>
      <c r="K103" s="115"/>
      <c r="L103" s="115"/>
      <c r="M103" s="115"/>
      <c r="N103" s="115"/>
      <c r="O103" s="115"/>
      <c r="P103" s="115"/>
      <c r="Q103" s="115"/>
      <c r="R103" s="115"/>
      <c r="S103" s="115"/>
      <c r="T103" s="115"/>
      <c r="U103" s="115"/>
      <c r="V103" s="115"/>
      <c r="W103" s="116"/>
      <c r="X103" s="95"/>
    </row>
    <row r="104" spans="1:24" s="31" customFormat="1" ht="38.25">
      <c r="B104" s="93" t="s">
        <v>1142</v>
      </c>
      <c r="C104" s="117">
        <f>('6. Future Applications - Sens.'!I17)*0.5*'1. IA Scenario'!$E$29</f>
        <v>5.0000000000000001E-3</v>
      </c>
      <c r="D104" s="117">
        <f>('6. Future Applications - Sens.'!J17)*0.5*'1. IA Scenario'!$E$29</f>
        <v>0</v>
      </c>
      <c r="E104" s="117">
        <f>('6. Future Applications - Sens.'!K17)*0.5*'1. IA Scenario'!$E$29</f>
        <v>0</v>
      </c>
      <c r="F104" s="117">
        <f>('6. Future Applications - Sens.'!L17)*0.5*'1. IA Scenario'!$E$29</f>
        <v>0</v>
      </c>
      <c r="G104" s="117">
        <f>('6. Future Applications - Sens.'!M17)*0.5*'1. IA Scenario'!$E$29</f>
        <v>0</v>
      </c>
      <c r="H104" s="117">
        <f>('6. Future Applications - Sens.'!N17)*0.5*'1. IA Scenario'!$E$29</f>
        <v>0</v>
      </c>
      <c r="I104" s="117">
        <f>('6. Future Applications - Sens.'!O17)*0.5*'1. IA Scenario'!$E$29</f>
        <v>0</v>
      </c>
      <c r="J104" s="117">
        <f>('6. Future Applications - Sens.'!P17)*0.5*'1. IA Scenario'!$E$29</f>
        <v>0</v>
      </c>
      <c r="K104" s="117">
        <f>('6. Future Applications - Sens.'!Q17)*0.5*'1. IA Scenario'!$E$29</f>
        <v>0</v>
      </c>
      <c r="L104" s="117">
        <f>('6. Future Applications - Sens.'!R17)*0.5*'1. IA Scenario'!$E$29</f>
        <v>0</v>
      </c>
      <c r="M104" s="117">
        <f>('6. Future Applications - Sens.'!S17)*0.5*'1. IA Scenario'!$E$29</f>
        <v>0</v>
      </c>
      <c r="N104" s="117">
        <f>('6. Future Applications - Sens.'!T17)*0.5*'1. IA Scenario'!$E$29</f>
        <v>0</v>
      </c>
      <c r="O104" s="117">
        <f>('6. Future Applications - Sens.'!U17)*0.5*'1. IA Scenario'!$E$29</f>
        <v>0</v>
      </c>
      <c r="P104" s="117">
        <f>('6. Future Applications - Sens.'!V17)*0.5*'1. IA Scenario'!$E$29</f>
        <v>0</v>
      </c>
      <c r="Q104" s="117">
        <f>('6. Future Applications - Sens.'!W17)*0.5*'1. IA Scenario'!$E$29</f>
        <v>0</v>
      </c>
      <c r="R104" s="117">
        <f>('6. Future Applications - Sens.'!X17)*0.5*'1. IA Scenario'!$E$29</f>
        <v>0</v>
      </c>
      <c r="S104" s="117">
        <f>('6. Future Applications - Sens.'!Y17)*0.5*'1. IA Scenario'!$E$29</f>
        <v>0</v>
      </c>
      <c r="T104" s="117">
        <f>('6. Future Applications - Sens.'!Z17)*0.5*'1. IA Scenario'!$E$29</f>
        <v>0</v>
      </c>
      <c r="U104" s="117">
        <f>('6. Future Applications - Sens.'!AA17)*0.5*'1. IA Scenario'!$E$29</f>
        <v>0</v>
      </c>
      <c r="V104" s="117">
        <f>('6. Future Applications - Sens.'!AB17)*0.5*'1. IA Scenario'!$E$29</f>
        <v>0</v>
      </c>
      <c r="W104" s="118">
        <f>SUM(C104:V104)</f>
        <v>5.0000000000000001E-3</v>
      </c>
      <c r="X104" s="117">
        <f>W104/20</f>
        <v>2.5000000000000001E-4</v>
      </c>
    </row>
    <row r="105" spans="1:24" s="31" customFormat="1" ht="38.25">
      <c r="B105" s="93" t="s">
        <v>1143</v>
      </c>
      <c r="C105" s="117">
        <f>('6. Future Applications - Sens.'!I17)*0.5*'1. IA Scenario'!$E$30</f>
        <v>0.02</v>
      </c>
      <c r="D105" s="117">
        <f>('6. Future Applications - Sens.'!J17)*0.5*'1. IA Scenario'!$E$30</f>
        <v>0</v>
      </c>
      <c r="E105" s="117">
        <f>('6. Future Applications - Sens.'!K17)*0.5*'1. IA Scenario'!$E$30</f>
        <v>0</v>
      </c>
      <c r="F105" s="117">
        <f>('6. Future Applications - Sens.'!L17)*0.5*'1. IA Scenario'!$E$30</f>
        <v>0</v>
      </c>
      <c r="G105" s="117">
        <f>('6. Future Applications - Sens.'!M17)*0.5*'1. IA Scenario'!$E$30</f>
        <v>0</v>
      </c>
      <c r="H105" s="117">
        <f>('6. Future Applications - Sens.'!N17)*0.5*'1. IA Scenario'!$E$30</f>
        <v>0</v>
      </c>
      <c r="I105" s="117">
        <f>('6. Future Applications - Sens.'!O17)*0.5*'1. IA Scenario'!$E$30</f>
        <v>0</v>
      </c>
      <c r="J105" s="117">
        <f>('6. Future Applications - Sens.'!P17)*0.5*'1. IA Scenario'!$E$30</f>
        <v>0</v>
      </c>
      <c r="K105" s="117">
        <f>('6. Future Applications - Sens.'!Q17)*0.5*'1. IA Scenario'!$E$30</f>
        <v>0</v>
      </c>
      <c r="L105" s="117">
        <f>('6. Future Applications - Sens.'!R17)*0.5*'1. IA Scenario'!$E$30</f>
        <v>0</v>
      </c>
      <c r="M105" s="117">
        <f>('6. Future Applications - Sens.'!S17)*0.5*'1. IA Scenario'!$E$30</f>
        <v>0</v>
      </c>
      <c r="N105" s="117">
        <f>('6. Future Applications - Sens.'!T17)*0.5*'1. IA Scenario'!$E$30</f>
        <v>0</v>
      </c>
      <c r="O105" s="117">
        <f>('6. Future Applications - Sens.'!U17)*0.5*'1. IA Scenario'!$E$30</f>
        <v>0</v>
      </c>
      <c r="P105" s="117">
        <f>('6. Future Applications - Sens.'!V17)*0.5*'1. IA Scenario'!$E$30</f>
        <v>0</v>
      </c>
      <c r="Q105" s="117">
        <f>('6. Future Applications - Sens.'!W17)*0.5*'1. IA Scenario'!$E$30</f>
        <v>0</v>
      </c>
      <c r="R105" s="117">
        <f>('6. Future Applications - Sens.'!X17)*0.5*'1. IA Scenario'!$E$30</f>
        <v>0</v>
      </c>
      <c r="S105" s="117">
        <f>('6. Future Applications - Sens.'!Y17)*0.5*'1. IA Scenario'!$E$30</f>
        <v>0</v>
      </c>
      <c r="T105" s="117">
        <f>('6. Future Applications - Sens.'!Z17)*0.5*'1. IA Scenario'!$E$30</f>
        <v>0</v>
      </c>
      <c r="U105" s="117">
        <f>('6. Future Applications - Sens.'!AA17)*0.5*'1. IA Scenario'!$E$30</f>
        <v>0</v>
      </c>
      <c r="V105" s="117">
        <f>('6. Future Applications - Sens.'!AB17)*0.5*'1. IA Scenario'!$E$30</f>
        <v>0</v>
      </c>
      <c r="W105" s="118">
        <f t="shared" ref="W105:W106" si="32">SUM(C105:V105)</f>
        <v>0.02</v>
      </c>
      <c r="X105" s="117">
        <f t="shared" ref="X105:X106" si="33">W105/20</f>
        <v>1E-3</v>
      </c>
    </row>
    <row r="106" spans="1:24" s="31" customFormat="1" ht="38.25">
      <c r="B106" s="93" t="s">
        <v>1144</v>
      </c>
      <c r="C106" s="117">
        <f>'6. Future Applications - Sens.'!I31*'1. IA Scenario'!$E$31</f>
        <v>1.95</v>
      </c>
      <c r="D106" s="117">
        <f>'6. Future Applications - Sens.'!J31*'1. IA Scenario'!$E$31</f>
        <v>0</v>
      </c>
      <c r="E106" s="117">
        <f>'6. Future Applications - Sens.'!K31*'1. IA Scenario'!$E$31</f>
        <v>0</v>
      </c>
      <c r="F106" s="117">
        <f>'6. Future Applications - Sens.'!L31*'1. IA Scenario'!$E$31</f>
        <v>0</v>
      </c>
      <c r="G106" s="117">
        <f>'6. Future Applications - Sens.'!M31*'1. IA Scenario'!$E$31</f>
        <v>0</v>
      </c>
      <c r="H106" s="117">
        <f>'6. Future Applications - Sens.'!N31*'1. IA Scenario'!$E$31</f>
        <v>0</v>
      </c>
      <c r="I106" s="117">
        <f>'6. Future Applications - Sens.'!O31*'1. IA Scenario'!$E$31</f>
        <v>0</v>
      </c>
      <c r="J106" s="117">
        <f>'6. Future Applications - Sens.'!P31*'1. IA Scenario'!$E$31</f>
        <v>0</v>
      </c>
      <c r="K106" s="117">
        <f>'6. Future Applications - Sens.'!Q31*'1. IA Scenario'!$E$31</f>
        <v>0</v>
      </c>
      <c r="L106" s="117">
        <f>'6. Future Applications - Sens.'!R31*'1. IA Scenario'!$E$31</f>
        <v>0</v>
      </c>
      <c r="M106" s="117">
        <f>'6. Future Applications - Sens.'!S31*'1. IA Scenario'!$E$31</f>
        <v>0</v>
      </c>
      <c r="N106" s="117">
        <f>'6. Future Applications - Sens.'!T31*'1. IA Scenario'!$E$31</f>
        <v>0</v>
      </c>
      <c r="O106" s="117">
        <f>'6. Future Applications - Sens.'!U31*'1. IA Scenario'!$E$31</f>
        <v>0</v>
      </c>
      <c r="P106" s="117">
        <f>'6. Future Applications - Sens.'!V31*'1. IA Scenario'!$E$31</f>
        <v>0</v>
      </c>
      <c r="Q106" s="117">
        <f>'6. Future Applications - Sens.'!W31*'1. IA Scenario'!$E$31</f>
        <v>0</v>
      </c>
      <c r="R106" s="117">
        <f>'6. Future Applications - Sens.'!X31*'1. IA Scenario'!$E$31</f>
        <v>0</v>
      </c>
      <c r="S106" s="117">
        <f>'6. Future Applications - Sens.'!Y31*'1. IA Scenario'!$E$31</f>
        <v>0</v>
      </c>
      <c r="T106" s="117">
        <f>'6. Future Applications - Sens.'!Z31*'1. IA Scenario'!$E$31</f>
        <v>0</v>
      </c>
      <c r="U106" s="117">
        <f>'6. Future Applications - Sens.'!AA31*'1. IA Scenario'!$E$31</f>
        <v>0</v>
      </c>
      <c r="V106" s="117">
        <f>'6. Future Applications - Sens.'!AB31*'1. IA Scenario'!$E$31</f>
        <v>0</v>
      </c>
      <c r="W106" s="118">
        <f t="shared" si="32"/>
        <v>1.95</v>
      </c>
      <c r="X106" s="117">
        <f t="shared" si="33"/>
        <v>9.7500000000000003E-2</v>
      </c>
    </row>
    <row r="107" spans="1:24" s="31" customFormat="1">
      <c r="B107" s="91"/>
      <c r="C107" s="115"/>
      <c r="D107" s="115"/>
      <c r="E107" s="115"/>
      <c r="F107" s="115"/>
      <c r="G107" s="115"/>
      <c r="H107" s="115"/>
      <c r="I107" s="115"/>
      <c r="J107" s="115"/>
      <c r="K107" s="115"/>
      <c r="L107" s="115"/>
      <c r="M107" s="115"/>
      <c r="N107" s="115"/>
      <c r="O107" s="115"/>
      <c r="P107" s="115"/>
      <c r="Q107" s="115"/>
      <c r="R107" s="115"/>
      <c r="S107" s="115"/>
      <c r="T107" s="115"/>
      <c r="U107" s="115"/>
      <c r="V107" s="115"/>
      <c r="W107" s="116"/>
      <c r="X107" s="95"/>
    </row>
    <row r="108" spans="1:24" s="31" customFormat="1">
      <c r="B108" s="92" t="s">
        <v>957</v>
      </c>
      <c r="C108" s="115"/>
      <c r="D108" s="115"/>
      <c r="E108" s="115"/>
      <c r="F108" s="115"/>
      <c r="G108" s="115"/>
      <c r="H108" s="115"/>
      <c r="I108" s="115"/>
      <c r="J108" s="115"/>
      <c r="K108" s="115"/>
      <c r="L108" s="115"/>
      <c r="M108" s="115"/>
      <c r="N108" s="115"/>
      <c r="O108" s="115"/>
      <c r="P108" s="115"/>
      <c r="Q108" s="115"/>
      <c r="R108" s="115"/>
      <c r="S108" s="115"/>
      <c r="T108" s="115"/>
      <c r="U108" s="115"/>
      <c r="V108" s="115"/>
      <c r="W108" s="116"/>
      <c r="X108" s="95"/>
    </row>
    <row r="109" spans="1:24" s="31" customFormat="1" ht="38.25">
      <c r="A109" s="36"/>
      <c r="B109" s="93" t="s">
        <v>1142</v>
      </c>
      <c r="C109" s="117">
        <f>('6. Future Applications - Sens.'!I11)*0.5*'1. IA Scenario'!$E$29</f>
        <v>0</v>
      </c>
      <c r="D109" s="117">
        <f>('6. Future Applications - Sens.'!J11)*0.5*'1. IA Scenario'!$E$29</f>
        <v>0</v>
      </c>
      <c r="E109" s="117">
        <f>('6. Future Applications - Sens.'!K11)*0.5*'1. IA Scenario'!$E$29</f>
        <v>0</v>
      </c>
      <c r="F109" s="117">
        <f>('6. Future Applications - Sens.'!L11)*0.5*'1. IA Scenario'!$E$29</f>
        <v>0</v>
      </c>
      <c r="G109" s="117">
        <f>('6. Future Applications - Sens.'!M11)*0.5*'1. IA Scenario'!$E$29</f>
        <v>0</v>
      </c>
      <c r="H109" s="117">
        <f>('6. Future Applications - Sens.'!N11)*0.5*'1. IA Scenario'!$E$29</f>
        <v>0</v>
      </c>
      <c r="I109" s="117">
        <f>('6. Future Applications - Sens.'!O11)*0.5*'1. IA Scenario'!$E$29</f>
        <v>0</v>
      </c>
      <c r="J109" s="117">
        <f>('6. Future Applications - Sens.'!P11)*0.5*'1. IA Scenario'!$E$29</f>
        <v>0</v>
      </c>
      <c r="K109" s="117">
        <f>('6. Future Applications - Sens.'!Q11)*0.5*'1. IA Scenario'!$E$29</f>
        <v>0</v>
      </c>
      <c r="L109" s="117">
        <f>('6. Future Applications - Sens.'!R11)*0.5*'1. IA Scenario'!$E$29</f>
        <v>0.27</v>
      </c>
      <c r="M109" s="117">
        <f>('6. Future Applications - Sens.'!S11)*0.5*'1. IA Scenario'!$E$29</f>
        <v>0</v>
      </c>
      <c r="N109" s="117">
        <f>('6. Future Applications - Sens.'!T11)*0.5*'1. IA Scenario'!$E$29</f>
        <v>0</v>
      </c>
      <c r="O109" s="117">
        <f>('6. Future Applications - Sens.'!U11)*0.5*'1. IA Scenario'!$E$29</f>
        <v>0</v>
      </c>
      <c r="P109" s="117">
        <f>('6. Future Applications - Sens.'!V11)*0.5*'1. IA Scenario'!$E$29</f>
        <v>0</v>
      </c>
      <c r="Q109" s="117">
        <f>('6. Future Applications - Sens.'!W11)*0.5*'1. IA Scenario'!$E$29</f>
        <v>0</v>
      </c>
      <c r="R109" s="117">
        <f>('6. Future Applications - Sens.'!X11)*0.5*'1. IA Scenario'!$E$29</f>
        <v>0</v>
      </c>
      <c r="S109" s="117">
        <f>('6. Future Applications - Sens.'!Y11)*0.5*'1. IA Scenario'!$E$29</f>
        <v>0</v>
      </c>
      <c r="T109" s="117">
        <f>('6. Future Applications - Sens.'!Z11)*0.5*'1. IA Scenario'!$E$29</f>
        <v>0</v>
      </c>
      <c r="U109" s="117">
        <f>('6. Future Applications - Sens.'!AA11)*0.5*'1. IA Scenario'!$E$29</f>
        <v>0</v>
      </c>
      <c r="V109" s="117">
        <f>('6. Future Applications - Sens.'!AB11)*0.5*'1. IA Scenario'!$E$29</f>
        <v>0</v>
      </c>
      <c r="W109" s="118">
        <f t="shared" ref="W109:W111" si="34">SUM(C109:V109)</f>
        <v>0.27</v>
      </c>
      <c r="X109" s="117">
        <f t="shared" ref="X109:X114" si="35">W109/20</f>
        <v>1.3500000000000002E-2</v>
      </c>
    </row>
    <row r="110" spans="1:24" s="31" customFormat="1" ht="38.25">
      <c r="B110" s="93" t="s">
        <v>1143</v>
      </c>
      <c r="C110" s="117">
        <f>('6. Future Applications - Sens.'!I11)*0.5*'1. IA Scenario'!$E$30</f>
        <v>0</v>
      </c>
      <c r="D110" s="117">
        <f>('6. Future Applications - Sens.'!J11)*0.5*'1. IA Scenario'!$E$30</f>
        <v>0</v>
      </c>
      <c r="E110" s="117">
        <f>('6. Future Applications - Sens.'!K11)*0.5*'1. IA Scenario'!$E$30</f>
        <v>0</v>
      </c>
      <c r="F110" s="117">
        <f>('6. Future Applications - Sens.'!L11)*0.5*'1. IA Scenario'!$E$30</f>
        <v>0</v>
      </c>
      <c r="G110" s="117">
        <f>('6. Future Applications - Sens.'!M11)*0.5*'1. IA Scenario'!$E$30</f>
        <v>0</v>
      </c>
      <c r="H110" s="117">
        <f>('6. Future Applications - Sens.'!N11)*0.5*'1. IA Scenario'!$E$30</f>
        <v>0</v>
      </c>
      <c r="I110" s="117">
        <f>('6. Future Applications - Sens.'!O11)*0.5*'1. IA Scenario'!$E$30</f>
        <v>0</v>
      </c>
      <c r="J110" s="117">
        <f>('6. Future Applications - Sens.'!P11)*0.5*'1. IA Scenario'!$E$30</f>
        <v>0</v>
      </c>
      <c r="K110" s="117">
        <f>('6. Future Applications - Sens.'!Q11)*0.5*'1. IA Scenario'!$E$30</f>
        <v>0</v>
      </c>
      <c r="L110" s="117">
        <f>('6. Future Applications - Sens.'!R11)*0.5*'1. IA Scenario'!$E$30</f>
        <v>1.08</v>
      </c>
      <c r="M110" s="117">
        <f>('6. Future Applications - Sens.'!S11)*0.5*'1. IA Scenario'!$E$30</f>
        <v>0</v>
      </c>
      <c r="N110" s="117">
        <f>('6. Future Applications - Sens.'!T11)*0.5*'1. IA Scenario'!$E$30</f>
        <v>0</v>
      </c>
      <c r="O110" s="117">
        <f>('6. Future Applications - Sens.'!U11)*0.5*'1. IA Scenario'!$E$30</f>
        <v>0</v>
      </c>
      <c r="P110" s="117">
        <f>('6. Future Applications - Sens.'!V11)*0.5*'1. IA Scenario'!$E$30</f>
        <v>0</v>
      </c>
      <c r="Q110" s="117">
        <f>('6. Future Applications - Sens.'!W11)*0.5*'1. IA Scenario'!$E$30</f>
        <v>0</v>
      </c>
      <c r="R110" s="117">
        <f>('6. Future Applications - Sens.'!X11)*0.5*'1. IA Scenario'!$E$30</f>
        <v>0</v>
      </c>
      <c r="S110" s="117">
        <f>('6. Future Applications - Sens.'!Y11)*0.5*'1. IA Scenario'!$E$30</f>
        <v>0</v>
      </c>
      <c r="T110" s="117">
        <f>('6. Future Applications - Sens.'!Z11)*0.5*'1. IA Scenario'!$E$30</f>
        <v>0</v>
      </c>
      <c r="U110" s="117">
        <f>('6. Future Applications - Sens.'!AA11)*0.5*'1. IA Scenario'!$E$30</f>
        <v>0</v>
      </c>
      <c r="V110" s="117">
        <f>('6. Future Applications - Sens.'!AB11)*0.5*'1. IA Scenario'!$E$30</f>
        <v>0</v>
      </c>
      <c r="W110" s="118">
        <f t="shared" si="34"/>
        <v>1.08</v>
      </c>
      <c r="X110" s="117">
        <f t="shared" si="35"/>
        <v>5.4000000000000006E-2</v>
      </c>
    </row>
    <row r="111" spans="1:24" s="31" customFormat="1" ht="38.25">
      <c r="B111" s="93" t="s">
        <v>1144</v>
      </c>
      <c r="C111" s="117">
        <f>'6. Future Applications - Sens.'!I25*'1. IA Scenario'!$E$31</f>
        <v>0</v>
      </c>
      <c r="D111" s="117">
        <f>'6. Future Applications - Sens.'!J25*'1. IA Scenario'!$E$31</f>
        <v>0</v>
      </c>
      <c r="E111" s="117">
        <f>'6. Future Applications - Sens.'!K25*'1. IA Scenario'!$E$31</f>
        <v>0</v>
      </c>
      <c r="F111" s="117">
        <f>'6. Future Applications - Sens.'!L25*'1. IA Scenario'!$E$31</f>
        <v>0</v>
      </c>
      <c r="G111" s="117">
        <f>'6. Future Applications - Sens.'!M25*'1. IA Scenario'!$E$31</f>
        <v>0</v>
      </c>
      <c r="H111" s="117">
        <f>'6. Future Applications - Sens.'!N25*'1. IA Scenario'!$E$31</f>
        <v>0</v>
      </c>
      <c r="I111" s="117">
        <f>'6. Future Applications - Sens.'!O25*'1. IA Scenario'!$E$31</f>
        <v>0</v>
      </c>
      <c r="J111" s="117">
        <f>'6. Future Applications - Sens.'!P25*'1. IA Scenario'!$E$31</f>
        <v>0</v>
      </c>
      <c r="K111" s="117">
        <f>'6. Future Applications - Sens.'!Q25*'1. IA Scenario'!$E$31</f>
        <v>0</v>
      </c>
      <c r="L111" s="117">
        <f>'6. Future Applications - Sens.'!R25*'1. IA Scenario'!$E$31</f>
        <v>3.855</v>
      </c>
      <c r="M111" s="117">
        <f>'6. Future Applications - Sens.'!S25*'1. IA Scenario'!$E$31</f>
        <v>0</v>
      </c>
      <c r="N111" s="117">
        <f>'6. Future Applications - Sens.'!T25*'1. IA Scenario'!$E$31</f>
        <v>0</v>
      </c>
      <c r="O111" s="117">
        <f>'6. Future Applications - Sens.'!U25*'1. IA Scenario'!$E$31</f>
        <v>0</v>
      </c>
      <c r="P111" s="117">
        <f>'6. Future Applications - Sens.'!V25*'1. IA Scenario'!$E$31</f>
        <v>0</v>
      </c>
      <c r="Q111" s="117">
        <f>'6. Future Applications - Sens.'!W25*'1. IA Scenario'!$E$31</f>
        <v>0</v>
      </c>
      <c r="R111" s="117">
        <f>'6. Future Applications - Sens.'!X25*'1. IA Scenario'!$E$31</f>
        <v>0</v>
      </c>
      <c r="S111" s="117">
        <f>'6. Future Applications - Sens.'!Y25*'1. IA Scenario'!$E$31</f>
        <v>0</v>
      </c>
      <c r="T111" s="117">
        <f>'6. Future Applications - Sens.'!Z25*'1. IA Scenario'!$E$31</f>
        <v>0</v>
      </c>
      <c r="U111" s="117">
        <f>'6. Future Applications - Sens.'!AA25*'1. IA Scenario'!$E$31</f>
        <v>0</v>
      </c>
      <c r="V111" s="117">
        <f>'6. Future Applications - Sens.'!AB25*'1. IA Scenario'!$E$31</f>
        <v>0</v>
      </c>
      <c r="W111" s="118">
        <f t="shared" si="34"/>
        <v>3.855</v>
      </c>
      <c r="X111" s="117">
        <f t="shared" si="35"/>
        <v>0.19275</v>
      </c>
    </row>
    <row r="112" spans="1:24" s="31" customFormat="1">
      <c r="B112" s="93"/>
      <c r="C112" s="117"/>
      <c r="D112" s="117"/>
      <c r="E112" s="117"/>
      <c r="F112" s="117"/>
      <c r="G112" s="117"/>
      <c r="H112" s="117"/>
      <c r="I112" s="117"/>
      <c r="J112" s="117"/>
      <c r="K112" s="117"/>
      <c r="L112" s="117"/>
      <c r="M112" s="117"/>
      <c r="N112" s="117"/>
      <c r="O112" s="117"/>
      <c r="P112" s="117"/>
      <c r="Q112" s="117"/>
      <c r="R112" s="117"/>
      <c r="S112" s="117"/>
      <c r="T112" s="117"/>
      <c r="U112" s="117"/>
      <c r="V112" s="117"/>
      <c r="W112" s="118"/>
      <c r="X112" s="119"/>
    </row>
    <row r="113" spans="1:62" s="31" customFormat="1" ht="38.25">
      <c r="A113" s="83"/>
      <c r="B113" s="93" t="s">
        <v>794</v>
      </c>
      <c r="C113" s="117">
        <f>'3. Future Applications'!K500*'1. IA Scenario'!$E$21</f>
        <v>0</v>
      </c>
      <c r="D113" s="117">
        <f>'3. Future Applications'!L500*'1. IA Scenario'!$E$21</f>
        <v>0</v>
      </c>
      <c r="E113" s="117">
        <f>'3. Future Applications'!M500*'1. IA Scenario'!$E$21</f>
        <v>0</v>
      </c>
      <c r="F113" s="117">
        <f>'3. Future Applications'!N500*'1. IA Scenario'!$E$21</f>
        <v>0</v>
      </c>
      <c r="G113" s="117">
        <f>'3. Future Applications'!O500*'1. IA Scenario'!$E$21</f>
        <v>4.3750000000000004E-2</v>
      </c>
      <c r="H113" s="117">
        <f>'3. Future Applications'!P500*'1. IA Scenario'!$E$21</f>
        <v>0</v>
      </c>
      <c r="I113" s="117">
        <f>'3. Future Applications'!Q500*'1. IA Scenario'!$E$21</f>
        <v>0</v>
      </c>
      <c r="J113" s="117">
        <f>'3. Future Applications'!R500*'1. IA Scenario'!$E$21</f>
        <v>0</v>
      </c>
      <c r="K113" s="117">
        <f>'3. Future Applications'!S500*'1. IA Scenario'!$E$21</f>
        <v>0</v>
      </c>
      <c r="L113" s="117">
        <f>'3. Future Applications'!T500*'1. IA Scenario'!$E$21</f>
        <v>4.3750000000000004E-2</v>
      </c>
      <c r="M113" s="117">
        <f>'3. Future Applications'!U500*'1. IA Scenario'!$E$21</f>
        <v>0</v>
      </c>
      <c r="N113" s="117">
        <f>'3. Future Applications'!V500*'1. IA Scenario'!$E$21</f>
        <v>0</v>
      </c>
      <c r="O113" s="117">
        <f>'3. Future Applications'!W500*'1. IA Scenario'!$E$21</f>
        <v>0</v>
      </c>
      <c r="P113" s="117">
        <f>'3. Future Applications'!X500*'1. IA Scenario'!$E$21</f>
        <v>0</v>
      </c>
      <c r="Q113" s="117">
        <f>'3. Future Applications'!Y500*'1. IA Scenario'!$E$21</f>
        <v>4.3750000000000004E-2</v>
      </c>
      <c r="R113" s="117">
        <f>'3. Future Applications'!Z500*'1. IA Scenario'!$E$21</f>
        <v>0</v>
      </c>
      <c r="S113" s="117">
        <f>'3. Future Applications'!AA500*'1. IA Scenario'!$E$21</f>
        <v>0</v>
      </c>
      <c r="T113" s="117">
        <f>'3. Future Applications'!AB500*'1. IA Scenario'!$E$21</f>
        <v>0</v>
      </c>
      <c r="U113" s="117">
        <f>'3. Future Applications'!AC500*'1. IA Scenario'!$E$21</f>
        <v>0</v>
      </c>
      <c r="V113" s="117">
        <f>'3. Future Applications'!AD500*'1. IA Scenario'!$E$21</f>
        <v>4.3750000000000004E-2</v>
      </c>
      <c r="W113" s="118">
        <f t="shared" ref="W113:W114" si="36">SUM(C113:V113)</f>
        <v>0.17500000000000002</v>
      </c>
      <c r="X113" s="117">
        <f t="shared" si="35"/>
        <v>8.7500000000000008E-3</v>
      </c>
    </row>
    <row r="114" spans="1:62" s="96" customFormat="1" ht="25.5">
      <c r="A114" s="95"/>
      <c r="B114" s="93" t="s">
        <v>781</v>
      </c>
      <c r="C114" s="117">
        <f>'3. Future Applications'!K493*'1. IA Scenario'!$E$20</f>
        <v>0</v>
      </c>
      <c r="D114" s="117">
        <f>'3. Future Applications'!L493*'1. IA Scenario'!$E$20</f>
        <v>0</v>
      </c>
      <c r="E114" s="117">
        <f>'3. Future Applications'!M493*'1. IA Scenario'!$E$20</f>
        <v>0</v>
      </c>
      <c r="F114" s="117">
        <f>'3. Future Applications'!N493*'1. IA Scenario'!$E$20</f>
        <v>0.19000000000000003</v>
      </c>
      <c r="G114" s="117">
        <f>'3. Future Applications'!O493*'1. IA Scenario'!$E$20</f>
        <v>0</v>
      </c>
      <c r="H114" s="117">
        <f>'3. Future Applications'!P493*'1. IA Scenario'!$E$20</f>
        <v>0</v>
      </c>
      <c r="I114" s="117">
        <f>'3. Future Applications'!Q493*'1. IA Scenario'!$E$20</f>
        <v>0</v>
      </c>
      <c r="J114" s="117">
        <f>'3. Future Applications'!R493*'1. IA Scenario'!$E$20</f>
        <v>0.19000000000000003</v>
      </c>
      <c r="K114" s="117">
        <f>'3. Future Applications'!S493*'1. IA Scenario'!$E$20</f>
        <v>0</v>
      </c>
      <c r="L114" s="117">
        <f>'3. Future Applications'!T493*'1. IA Scenario'!$E$20</f>
        <v>0</v>
      </c>
      <c r="M114" s="117">
        <f>'3. Future Applications'!U493*'1. IA Scenario'!$E$20</f>
        <v>0</v>
      </c>
      <c r="N114" s="117">
        <f>'3. Future Applications'!V493*'1. IA Scenario'!$E$20</f>
        <v>0.19000000000000003</v>
      </c>
      <c r="O114" s="117">
        <f>'3. Future Applications'!W493*'1. IA Scenario'!$E$20</f>
        <v>0</v>
      </c>
      <c r="P114" s="117">
        <f>'3. Future Applications'!X493*'1. IA Scenario'!$E$20</f>
        <v>0</v>
      </c>
      <c r="Q114" s="117">
        <f>'3. Future Applications'!Y493*'1. IA Scenario'!$E$20</f>
        <v>0</v>
      </c>
      <c r="R114" s="117">
        <f>'3. Future Applications'!Z493*'1. IA Scenario'!$E$20</f>
        <v>0.19000000000000003</v>
      </c>
      <c r="S114" s="117">
        <f>'3. Future Applications'!AA493*'1. IA Scenario'!$E$20</f>
        <v>0</v>
      </c>
      <c r="T114" s="117">
        <f>'3. Future Applications'!AB493*'1. IA Scenario'!$E$20</f>
        <v>0</v>
      </c>
      <c r="U114" s="117">
        <f>'3. Future Applications'!AC493*'1. IA Scenario'!$E$20</f>
        <v>0</v>
      </c>
      <c r="V114" s="117">
        <f>'3. Future Applications'!AD493*'1. IA Scenario'!$E$20</f>
        <v>0</v>
      </c>
      <c r="W114" s="118">
        <f t="shared" si="36"/>
        <v>0.76000000000000012</v>
      </c>
      <c r="X114" s="117">
        <f t="shared" si="35"/>
        <v>3.8000000000000006E-2</v>
      </c>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row>
    <row r="115" spans="1:62" s="96" customFormat="1">
      <c r="A115" s="95"/>
      <c r="B115" s="93"/>
      <c r="C115" s="117"/>
      <c r="D115" s="117"/>
      <c r="E115" s="117"/>
      <c r="F115" s="117"/>
      <c r="G115" s="117"/>
      <c r="H115" s="117"/>
      <c r="I115" s="117"/>
      <c r="J115" s="117"/>
      <c r="K115" s="117"/>
      <c r="L115" s="117"/>
      <c r="M115" s="117"/>
      <c r="N115" s="117"/>
      <c r="O115" s="117"/>
      <c r="P115" s="117"/>
      <c r="Q115" s="117"/>
      <c r="R115" s="117"/>
      <c r="S115" s="117"/>
      <c r="T115" s="117"/>
      <c r="U115" s="117"/>
      <c r="V115" s="117"/>
      <c r="W115" s="118"/>
      <c r="X115" s="117"/>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row>
    <row r="116" spans="1:62" s="31" customFormat="1">
      <c r="A116" s="83"/>
      <c r="B116" s="92" t="s">
        <v>1090</v>
      </c>
      <c r="C116" s="93"/>
      <c r="D116" s="117"/>
      <c r="E116" s="117"/>
      <c r="F116" s="117"/>
      <c r="G116" s="117"/>
      <c r="H116" s="117"/>
      <c r="I116" s="117"/>
      <c r="J116" s="117"/>
      <c r="K116" s="117"/>
      <c r="L116" s="117"/>
      <c r="M116" s="117"/>
      <c r="N116" s="117"/>
      <c r="O116" s="117"/>
      <c r="P116" s="117"/>
      <c r="Q116" s="117"/>
      <c r="R116" s="117"/>
      <c r="S116" s="117"/>
      <c r="T116" s="117"/>
      <c r="U116" s="117"/>
      <c r="V116" s="117"/>
      <c r="W116" s="118"/>
      <c r="X116" s="117"/>
      <c r="Y116" s="94"/>
    </row>
    <row r="117" spans="1:62" s="31" customFormat="1" ht="38.25">
      <c r="A117" s="83"/>
      <c r="B117" s="93" t="s">
        <v>1141</v>
      </c>
      <c r="C117" s="119">
        <v>0</v>
      </c>
      <c r="D117" s="119">
        <v>0</v>
      </c>
      <c r="E117" s="119">
        <v>0</v>
      </c>
      <c r="F117" s="119">
        <v>0</v>
      </c>
      <c r="G117" s="119">
        <v>0</v>
      </c>
      <c r="H117" s="119">
        <v>0</v>
      </c>
      <c r="I117" s="119">
        <v>0</v>
      </c>
      <c r="J117" s="119">
        <v>0</v>
      </c>
      <c r="K117" s="119">
        <v>0</v>
      </c>
      <c r="L117" s="117">
        <f>'9. 27th Round'!$B$127*'1. IA Scenario'!$E$26</f>
        <v>1.23</v>
      </c>
      <c r="M117" s="119">
        <v>0</v>
      </c>
      <c r="N117" s="119">
        <v>0</v>
      </c>
      <c r="O117" s="119">
        <v>0</v>
      </c>
      <c r="P117" s="119">
        <v>0</v>
      </c>
      <c r="Q117" s="119">
        <v>0</v>
      </c>
      <c r="R117" s="119">
        <v>0</v>
      </c>
      <c r="S117" s="119">
        <v>0</v>
      </c>
      <c r="T117" s="119">
        <v>0</v>
      </c>
      <c r="U117" s="119">
        <v>0</v>
      </c>
      <c r="V117" s="119">
        <v>0</v>
      </c>
      <c r="W117" s="118">
        <f>SUM(C117:V117)</f>
        <v>1.23</v>
      </c>
      <c r="X117" s="117">
        <f>W117/20</f>
        <v>6.1499999999999999E-2</v>
      </c>
    </row>
    <row r="118" spans="1:62" s="31" customFormat="1">
      <c r="A118" s="83"/>
      <c r="B118" s="93"/>
      <c r="C118" s="93"/>
      <c r="D118" s="119"/>
      <c r="E118" s="119"/>
      <c r="F118" s="119"/>
      <c r="G118" s="119"/>
      <c r="H118" s="119"/>
      <c r="I118" s="119"/>
      <c r="J118" s="119"/>
      <c r="K118" s="119"/>
      <c r="L118" s="119"/>
      <c r="M118" s="117"/>
      <c r="N118" s="119"/>
      <c r="O118" s="119"/>
      <c r="P118" s="119"/>
      <c r="Q118" s="119"/>
      <c r="R118" s="119"/>
      <c r="S118" s="119"/>
      <c r="T118" s="119"/>
      <c r="U118" s="119"/>
      <c r="V118" s="119"/>
      <c r="W118" s="120"/>
      <c r="X118" s="117"/>
      <c r="Y118" s="94"/>
    </row>
    <row r="119" spans="1:62" s="31" customFormat="1">
      <c r="A119" s="83"/>
      <c r="B119" s="101" t="s">
        <v>799</v>
      </c>
      <c r="C119" s="119"/>
      <c r="D119" s="119"/>
      <c r="E119" s="119"/>
      <c r="F119" s="119"/>
      <c r="G119" s="119"/>
      <c r="H119" s="119"/>
      <c r="I119" s="119"/>
      <c r="J119" s="119"/>
      <c r="K119" s="119"/>
      <c r="L119" s="119"/>
      <c r="M119" s="119"/>
      <c r="N119" s="119"/>
      <c r="O119" s="119"/>
      <c r="P119" s="119"/>
      <c r="Q119" s="119"/>
      <c r="R119" s="119"/>
      <c r="S119" s="119"/>
      <c r="T119" s="119"/>
      <c r="U119" s="119"/>
      <c r="V119" s="119"/>
      <c r="W119" s="120"/>
      <c r="X119" s="119"/>
    </row>
    <row r="120" spans="1:62" s="31" customFormat="1">
      <c r="A120" s="83"/>
      <c r="B120" s="95" t="s">
        <v>800</v>
      </c>
      <c r="C120" s="117">
        <f>SUM(C113:C114,C109:C111,C104:C106, C117)</f>
        <v>1.9749999999999999</v>
      </c>
      <c r="D120" s="117">
        <f t="shared" ref="D120:V120" si="37">SUM(D113:D114,D109:D111,D104:D106, D117)</f>
        <v>0</v>
      </c>
      <c r="E120" s="117">
        <f t="shared" si="37"/>
        <v>0</v>
      </c>
      <c r="F120" s="117">
        <f t="shared" si="37"/>
        <v>0.19000000000000003</v>
      </c>
      <c r="G120" s="117">
        <f t="shared" si="37"/>
        <v>4.3750000000000004E-2</v>
      </c>
      <c r="H120" s="117">
        <f t="shared" si="37"/>
        <v>0</v>
      </c>
      <c r="I120" s="117">
        <f t="shared" si="37"/>
        <v>0</v>
      </c>
      <c r="J120" s="117">
        <f t="shared" si="37"/>
        <v>0.19000000000000003</v>
      </c>
      <c r="K120" s="117">
        <f t="shared" si="37"/>
        <v>0</v>
      </c>
      <c r="L120" s="117">
        <f t="shared" si="37"/>
        <v>6.4787499999999998</v>
      </c>
      <c r="M120" s="117">
        <f t="shared" si="37"/>
        <v>0</v>
      </c>
      <c r="N120" s="117">
        <f t="shared" si="37"/>
        <v>0.19000000000000003</v>
      </c>
      <c r="O120" s="117">
        <f t="shared" si="37"/>
        <v>0</v>
      </c>
      <c r="P120" s="117">
        <f t="shared" si="37"/>
        <v>0</v>
      </c>
      <c r="Q120" s="117">
        <f t="shared" si="37"/>
        <v>4.3750000000000004E-2</v>
      </c>
      <c r="R120" s="117">
        <f t="shared" si="37"/>
        <v>0.19000000000000003</v>
      </c>
      <c r="S120" s="117">
        <f t="shared" si="37"/>
        <v>0</v>
      </c>
      <c r="T120" s="117">
        <f t="shared" si="37"/>
        <v>0</v>
      </c>
      <c r="U120" s="117">
        <f t="shared" si="37"/>
        <v>0</v>
      </c>
      <c r="V120" s="117">
        <f t="shared" si="37"/>
        <v>4.3750000000000004E-2</v>
      </c>
      <c r="W120" s="118">
        <f>SUM(C120:V120)</f>
        <v>9.3449999999999971</v>
      </c>
      <c r="X120" s="119">
        <f>W120/20</f>
        <v>0.46724999999999983</v>
      </c>
    </row>
    <row r="121" spans="1:62" s="31" customFormat="1">
      <c r="A121" s="83"/>
      <c r="B121" s="95" t="s">
        <v>1149</v>
      </c>
      <c r="C121" s="117">
        <v>0</v>
      </c>
      <c r="D121" s="117">
        <v>0</v>
      </c>
      <c r="E121" s="117">
        <v>0</v>
      </c>
      <c r="F121" s="117">
        <v>0</v>
      </c>
      <c r="G121" s="117">
        <v>0</v>
      </c>
      <c r="H121" s="117">
        <v>0</v>
      </c>
      <c r="I121" s="117">
        <v>0</v>
      </c>
      <c r="J121" s="117">
        <v>0</v>
      </c>
      <c r="K121" s="117">
        <v>0</v>
      </c>
      <c r="L121" s="117">
        <v>0</v>
      </c>
      <c r="M121" s="117">
        <v>0</v>
      </c>
      <c r="N121" s="117">
        <v>0</v>
      </c>
      <c r="O121" s="117">
        <v>0</v>
      </c>
      <c r="P121" s="117">
        <v>0</v>
      </c>
      <c r="Q121" s="117">
        <v>0</v>
      </c>
      <c r="R121" s="117">
        <v>0</v>
      </c>
      <c r="S121" s="117">
        <v>0</v>
      </c>
      <c r="T121" s="117">
        <v>0</v>
      </c>
      <c r="U121" s="117">
        <v>0</v>
      </c>
      <c r="V121" s="117">
        <v>0</v>
      </c>
      <c r="W121" s="118">
        <f>SUM(C121:V121)</f>
        <v>0</v>
      </c>
      <c r="X121" s="119">
        <f>W121/20</f>
        <v>0</v>
      </c>
    </row>
    <row r="122" spans="1:62" s="31" customFormat="1">
      <c r="A122" s="83"/>
      <c r="B122" s="101" t="s">
        <v>799</v>
      </c>
      <c r="C122" s="124">
        <f t="shared" ref="C122:V122" si="38">SUM(C120:C120)</f>
        <v>1.9749999999999999</v>
      </c>
      <c r="D122" s="124">
        <f t="shared" si="38"/>
        <v>0</v>
      </c>
      <c r="E122" s="124">
        <f t="shared" si="38"/>
        <v>0</v>
      </c>
      <c r="F122" s="124">
        <f t="shared" si="38"/>
        <v>0.19000000000000003</v>
      </c>
      <c r="G122" s="124">
        <f t="shared" si="38"/>
        <v>4.3750000000000004E-2</v>
      </c>
      <c r="H122" s="124">
        <f t="shared" si="38"/>
        <v>0</v>
      </c>
      <c r="I122" s="124">
        <f t="shared" si="38"/>
        <v>0</v>
      </c>
      <c r="J122" s="124">
        <f t="shared" si="38"/>
        <v>0.19000000000000003</v>
      </c>
      <c r="K122" s="124">
        <f t="shared" si="38"/>
        <v>0</v>
      </c>
      <c r="L122" s="124">
        <f t="shared" si="38"/>
        <v>6.4787499999999998</v>
      </c>
      <c r="M122" s="124">
        <f t="shared" si="38"/>
        <v>0</v>
      </c>
      <c r="N122" s="124">
        <f t="shared" si="38"/>
        <v>0.19000000000000003</v>
      </c>
      <c r="O122" s="124">
        <f t="shared" si="38"/>
        <v>0</v>
      </c>
      <c r="P122" s="124">
        <f t="shared" si="38"/>
        <v>0</v>
      </c>
      <c r="Q122" s="124">
        <f t="shared" si="38"/>
        <v>4.3750000000000004E-2</v>
      </c>
      <c r="R122" s="124">
        <f t="shared" si="38"/>
        <v>0.19000000000000003</v>
      </c>
      <c r="S122" s="124">
        <f t="shared" si="38"/>
        <v>0</v>
      </c>
      <c r="T122" s="124">
        <f t="shared" si="38"/>
        <v>0</v>
      </c>
      <c r="U122" s="124">
        <f t="shared" si="38"/>
        <v>0</v>
      </c>
      <c r="V122" s="124">
        <f t="shared" si="38"/>
        <v>4.3750000000000004E-2</v>
      </c>
      <c r="W122" s="126">
        <f>SUM(C122:V122)</f>
        <v>9.3449999999999971</v>
      </c>
      <c r="X122" s="125">
        <f>W122/20</f>
        <v>0.46724999999999983</v>
      </c>
    </row>
    <row r="123" spans="1:62" s="31" customFormat="1">
      <c r="A123" s="83"/>
      <c r="B123" s="95" t="s">
        <v>795</v>
      </c>
      <c r="C123" s="119">
        <v>0.96618357487922713</v>
      </c>
      <c r="D123" s="119">
        <v>0.93351070036640305</v>
      </c>
      <c r="E123" s="119">
        <v>0.90194270566802237</v>
      </c>
      <c r="F123" s="119">
        <v>0.87144222769857238</v>
      </c>
      <c r="G123" s="119">
        <v>0.84197316685852419</v>
      </c>
      <c r="H123" s="119">
        <v>0.81350064430775282</v>
      </c>
      <c r="I123" s="119">
        <v>0.78599096068381913</v>
      </c>
      <c r="J123" s="119">
        <v>0.75941155621625056</v>
      </c>
      <c r="K123" s="119">
        <v>0.73373097218961414</v>
      </c>
      <c r="L123" s="119">
        <v>0.70891881370977217</v>
      </c>
      <c r="M123" s="119">
        <v>0.68494571372924851</v>
      </c>
      <c r="N123" s="119">
        <v>0.66178329828912896</v>
      </c>
      <c r="O123" s="119">
        <v>0.63940415293635666</v>
      </c>
      <c r="P123" s="119">
        <v>0.61778179027667302</v>
      </c>
      <c r="Q123" s="119">
        <v>0.59689061862480497</v>
      </c>
      <c r="R123" s="119">
        <v>0.57670591171478747</v>
      </c>
      <c r="S123" s="119">
        <v>0.55720377943457733</v>
      </c>
      <c r="T123" s="119">
        <v>0.53836113955031628</v>
      </c>
      <c r="U123" s="119">
        <v>0.52015569038677911</v>
      </c>
      <c r="V123" s="119">
        <v>0.50256588443167061</v>
      </c>
      <c r="W123" s="118"/>
      <c r="X123" s="119"/>
    </row>
    <row r="124" spans="1:62" s="31" customFormat="1">
      <c r="A124" s="83"/>
      <c r="B124" s="95" t="s">
        <v>1151</v>
      </c>
      <c r="C124" s="119">
        <f>SUM(C104:C113,C117)*C123</f>
        <v>1.9082125603864735</v>
      </c>
      <c r="D124" s="119">
        <f t="shared" ref="D124:V124" si="39">SUM(D104:D113,D117)*D123</f>
        <v>0</v>
      </c>
      <c r="E124" s="119">
        <f t="shared" si="39"/>
        <v>0</v>
      </c>
      <c r="F124" s="119">
        <f t="shared" si="39"/>
        <v>0</v>
      </c>
      <c r="G124" s="119">
        <f t="shared" si="39"/>
        <v>3.6836326050060438E-2</v>
      </c>
      <c r="H124" s="119">
        <f t="shared" si="39"/>
        <v>0</v>
      </c>
      <c r="I124" s="119">
        <f t="shared" si="39"/>
        <v>0</v>
      </c>
      <c r="J124" s="119">
        <f t="shared" si="39"/>
        <v>0</v>
      </c>
      <c r="K124" s="119">
        <f t="shared" si="39"/>
        <v>0</v>
      </c>
      <c r="L124" s="119">
        <f t="shared" si="39"/>
        <v>4.5929077643221863</v>
      </c>
      <c r="M124" s="119">
        <f t="shared" si="39"/>
        <v>0</v>
      </c>
      <c r="N124" s="119">
        <f t="shared" si="39"/>
        <v>0</v>
      </c>
      <c r="O124" s="119">
        <f t="shared" si="39"/>
        <v>0</v>
      </c>
      <c r="P124" s="119">
        <f t="shared" si="39"/>
        <v>0</v>
      </c>
      <c r="Q124" s="119">
        <f t="shared" si="39"/>
        <v>2.611396456483522E-2</v>
      </c>
      <c r="R124" s="119">
        <f t="shared" si="39"/>
        <v>0</v>
      </c>
      <c r="S124" s="119">
        <f t="shared" si="39"/>
        <v>0</v>
      </c>
      <c r="T124" s="119">
        <f t="shared" si="39"/>
        <v>0</v>
      </c>
      <c r="U124" s="119">
        <f t="shared" si="39"/>
        <v>0</v>
      </c>
      <c r="V124" s="119">
        <f t="shared" si="39"/>
        <v>2.1987257443885591E-2</v>
      </c>
      <c r="W124" s="118">
        <f>SUM(C124:V124)</f>
        <v>6.5860578727674417</v>
      </c>
      <c r="X124" s="119">
        <f>W124/20</f>
        <v>0.32930289363837206</v>
      </c>
    </row>
    <row r="125" spans="1:62" s="31" customFormat="1">
      <c r="A125" s="83"/>
      <c r="B125" s="95" t="s">
        <v>1152</v>
      </c>
      <c r="C125" s="119">
        <f>C114*C123</f>
        <v>0</v>
      </c>
      <c r="D125" s="119">
        <f t="shared" ref="D125:V125" si="40">D114*D123</f>
        <v>0</v>
      </c>
      <c r="E125" s="119">
        <f t="shared" si="40"/>
        <v>0</v>
      </c>
      <c r="F125" s="119">
        <f t="shared" si="40"/>
        <v>0.16557402326272877</v>
      </c>
      <c r="G125" s="119">
        <f t="shared" si="40"/>
        <v>0</v>
      </c>
      <c r="H125" s="119">
        <f t="shared" si="40"/>
        <v>0</v>
      </c>
      <c r="I125" s="119">
        <f t="shared" si="40"/>
        <v>0</v>
      </c>
      <c r="J125" s="119">
        <f t="shared" si="40"/>
        <v>0.14428819568108764</v>
      </c>
      <c r="K125" s="119">
        <f t="shared" si="40"/>
        <v>0</v>
      </c>
      <c r="L125" s="119">
        <f t="shared" si="40"/>
        <v>0</v>
      </c>
      <c r="M125" s="119">
        <f t="shared" si="40"/>
        <v>0</v>
      </c>
      <c r="N125" s="119">
        <f t="shared" si="40"/>
        <v>0.12573882667493452</v>
      </c>
      <c r="O125" s="119">
        <f t="shared" si="40"/>
        <v>0</v>
      </c>
      <c r="P125" s="119">
        <f t="shared" si="40"/>
        <v>0</v>
      </c>
      <c r="Q125" s="119">
        <f t="shared" si="40"/>
        <v>0</v>
      </c>
      <c r="R125" s="119">
        <f t="shared" si="40"/>
        <v>0.10957412322580963</v>
      </c>
      <c r="S125" s="119">
        <f t="shared" si="40"/>
        <v>0</v>
      </c>
      <c r="T125" s="119">
        <f t="shared" si="40"/>
        <v>0</v>
      </c>
      <c r="U125" s="119">
        <f t="shared" si="40"/>
        <v>0</v>
      </c>
      <c r="V125" s="119">
        <f t="shared" si="40"/>
        <v>0</v>
      </c>
      <c r="W125" s="118">
        <f>SUM(C125:V125)</f>
        <v>0.54517516884456052</v>
      </c>
      <c r="X125" s="119">
        <f>W125/20</f>
        <v>2.7258758442228026E-2</v>
      </c>
    </row>
    <row r="126" spans="1:62" s="31" customFormat="1">
      <c r="A126" s="83"/>
      <c r="B126" s="101" t="s">
        <v>1150</v>
      </c>
      <c r="C126" s="124">
        <f t="shared" ref="C126:V126" si="41">C122*C123</f>
        <v>1.9082125603864735</v>
      </c>
      <c r="D126" s="124">
        <f t="shared" si="41"/>
        <v>0</v>
      </c>
      <c r="E126" s="124">
        <f t="shared" si="41"/>
        <v>0</v>
      </c>
      <c r="F126" s="124">
        <f t="shared" si="41"/>
        <v>0.16557402326272877</v>
      </c>
      <c r="G126" s="124">
        <f t="shared" si="41"/>
        <v>3.6836326050060438E-2</v>
      </c>
      <c r="H126" s="124">
        <f t="shared" si="41"/>
        <v>0</v>
      </c>
      <c r="I126" s="124">
        <f t="shared" si="41"/>
        <v>0</v>
      </c>
      <c r="J126" s="124">
        <f t="shared" si="41"/>
        <v>0.14428819568108764</v>
      </c>
      <c r="K126" s="124">
        <f t="shared" si="41"/>
        <v>0</v>
      </c>
      <c r="L126" s="124">
        <f t="shared" si="41"/>
        <v>4.5929077643221863</v>
      </c>
      <c r="M126" s="124">
        <f t="shared" si="41"/>
        <v>0</v>
      </c>
      <c r="N126" s="124">
        <f t="shared" si="41"/>
        <v>0.12573882667493452</v>
      </c>
      <c r="O126" s="124">
        <f t="shared" si="41"/>
        <v>0</v>
      </c>
      <c r="P126" s="124">
        <f t="shared" si="41"/>
        <v>0</v>
      </c>
      <c r="Q126" s="124">
        <f t="shared" si="41"/>
        <v>2.611396456483522E-2</v>
      </c>
      <c r="R126" s="124">
        <f t="shared" si="41"/>
        <v>0.10957412322580963</v>
      </c>
      <c r="S126" s="124">
        <f t="shared" si="41"/>
        <v>0</v>
      </c>
      <c r="T126" s="124">
        <f t="shared" si="41"/>
        <v>0</v>
      </c>
      <c r="U126" s="124">
        <f t="shared" si="41"/>
        <v>0</v>
      </c>
      <c r="V126" s="124">
        <f t="shared" si="41"/>
        <v>2.1987257443885591E-2</v>
      </c>
      <c r="W126" s="126">
        <f>SUM(C126:V126)</f>
        <v>7.1312330416120027</v>
      </c>
      <c r="X126" s="125"/>
    </row>
    <row r="127" spans="1:62" s="31" customFormat="1" ht="13.5" thickBot="1">
      <c r="A127" s="86"/>
      <c r="B127" s="97"/>
      <c r="C127" s="99"/>
      <c r="D127" s="99"/>
      <c r="E127" s="99"/>
      <c r="F127" s="99"/>
      <c r="G127" s="99"/>
      <c r="H127" s="99"/>
      <c r="I127" s="99"/>
      <c r="J127" s="99"/>
      <c r="K127" s="99"/>
      <c r="L127" s="99"/>
      <c r="M127" s="99"/>
      <c r="N127" s="99"/>
      <c r="O127" s="99"/>
      <c r="P127" s="99"/>
      <c r="Q127" s="99"/>
      <c r="R127" s="99"/>
      <c r="S127" s="99"/>
      <c r="T127" s="99"/>
      <c r="U127" s="99"/>
      <c r="V127" s="99"/>
      <c r="W127" s="147"/>
      <c r="X127" s="100"/>
    </row>
    <row r="128" spans="1:62" s="31" customFormat="1">
      <c r="A128" s="83"/>
      <c r="B128" s="101"/>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3"/>
    </row>
    <row r="129" spans="1:24" s="31" customFormat="1">
      <c r="A129" s="83"/>
      <c r="B129" s="101"/>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3"/>
    </row>
    <row r="130" spans="1:24" s="31" customFormat="1">
      <c r="A130" s="83"/>
      <c r="B130" s="101"/>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3"/>
    </row>
    <row r="131" spans="1:24" s="31" customFormat="1">
      <c r="A131" s="83"/>
      <c r="B131" s="101"/>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3"/>
    </row>
    <row r="132" spans="1:24" s="31" customFormat="1">
      <c r="A132" s="83"/>
      <c r="B132" s="101"/>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3"/>
    </row>
    <row r="133" spans="1:24" s="31" customFormat="1">
      <c r="A133" s="83"/>
      <c r="B133" s="101"/>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3"/>
    </row>
    <row r="134" spans="1:24" s="31" customFormat="1">
      <c r="A134" s="83"/>
      <c r="B134" s="101"/>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3"/>
    </row>
  </sheetData>
  <sheetProtection password="8725" sheet="1" objects="1" scenarios="1"/>
  <mergeCells count="5">
    <mergeCell ref="A7:A8"/>
    <mergeCell ref="A6:X6"/>
    <mergeCell ref="W7:W8"/>
    <mergeCell ref="X7:X8"/>
    <mergeCell ref="A2:Y2"/>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J133"/>
  <sheetViews>
    <sheetView zoomScale="80" zoomScaleNormal="80" workbookViewId="0">
      <selection activeCell="I8" sqref="I8"/>
    </sheetView>
  </sheetViews>
  <sheetFormatPr defaultRowHeight="12.75"/>
  <cols>
    <col min="1" max="1" width="13" style="32" customWidth="1"/>
    <col min="2" max="2" width="60" style="32" customWidth="1"/>
    <col min="3" max="3" width="10" style="32" bestFit="1" customWidth="1"/>
    <col min="4" max="22" width="8.5703125" style="32" bestFit="1" customWidth="1"/>
    <col min="23" max="23" width="9.5703125" style="32" bestFit="1" customWidth="1"/>
    <col min="24" max="24" width="12" style="31" customWidth="1"/>
    <col min="25" max="25" width="47.28515625" style="31" customWidth="1"/>
    <col min="26" max="26" width="9.5703125" style="31" customWidth="1"/>
    <col min="27" max="27" width="16.42578125" style="31" customWidth="1"/>
    <col min="28" max="28" width="15.28515625" style="31" bestFit="1" customWidth="1"/>
    <col min="29" max="62" width="9.140625" style="31"/>
    <col min="63" max="16384" width="9.140625" style="32"/>
  </cols>
  <sheetData>
    <row r="1" spans="1:62" s="107" customFormat="1" ht="18">
      <c r="A1" s="108" t="s">
        <v>1185</v>
      </c>
    </row>
    <row r="2" spans="1:62">
      <c r="A2" s="210" t="s">
        <v>797</v>
      </c>
      <c r="B2" s="210"/>
      <c r="C2" s="210"/>
      <c r="D2" s="210"/>
      <c r="E2" s="210"/>
      <c r="F2" s="210"/>
      <c r="G2" s="210"/>
      <c r="H2" s="210"/>
      <c r="I2" s="210"/>
      <c r="J2" s="210"/>
      <c r="K2" s="210"/>
      <c r="L2" s="210"/>
      <c r="M2" s="210"/>
      <c r="N2" s="210"/>
      <c r="O2" s="210"/>
      <c r="P2" s="210"/>
      <c r="Q2" s="210"/>
      <c r="R2" s="210"/>
      <c r="S2" s="210"/>
      <c r="T2" s="210"/>
      <c r="U2" s="210"/>
      <c r="V2" s="210"/>
      <c r="W2" s="210"/>
      <c r="X2" s="210"/>
      <c r="Y2" s="210"/>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row>
    <row r="3" spans="1:62">
      <c r="A3" s="32" t="s">
        <v>1146</v>
      </c>
      <c r="X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row>
    <row r="4" spans="1:62">
      <c r="A4" s="32" t="s">
        <v>804</v>
      </c>
      <c r="X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row>
    <row r="5" spans="1:62" s="105" customFormat="1" ht="12.75" customHeight="1">
      <c r="X5" s="136"/>
    </row>
    <row r="6" spans="1:62" ht="20.25" customHeight="1">
      <c r="A6" s="230" t="s">
        <v>961</v>
      </c>
      <c r="B6" s="231"/>
      <c r="C6" s="231"/>
      <c r="D6" s="231"/>
      <c r="E6" s="231"/>
      <c r="F6" s="231"/>
      <c r="G6" s="231"/>
      <c r="H6" s="231"/>
      <c r="I6" s="231"/>
      <c r="J6" s="231"/>
      <c r="K6" s="231"/>
      <c r="L6" s="231"/>
      <c r="M6" s="231"/>
      <c r="N6" s="231"/>
      <c r="O6" s="231"/>
      <c r="P6" s="231"/>
      <c r="Q6" s="231"/>
      <c r="R6" s="231"/>
      <c r="S6" s="231"/>
      <c r="T6" s="231"/>
      <c r="U6" s="231"/>
      <c r="V6" s="231"/>
      <c r="W6" s="231"/>
      <c r="X6" s="2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row>
    <row r="7" spans="1:62">
      <c r="A7" s="224" t="s">
        <v>467</v>
      </c>
      <c r="B7" s="139" t="s">
        <v>787</v>
      </c>
      <c r="C7" s="144">
        <v>2013</v>
      </c>
      <c r="D7" s="144">
        <v>2014</v>
      </c>
      <c r="E7" s="144">
        <v>2015</v>
      </c>
      <c r="F7" s="144">
        <v>2016</v>
      </c>
      <c r="G7" s="144">
        <v>2017</v>
      </c>
      <c r="H7" s="144">
        <v>2018</v>
      </c>
      <c r="I7" s="144">
        <v>2019</v>
      </c>
      <c r="J7" s="144">
        <v>2020</v>
      </c>
      <c r="K7" s="144">
        <v>2021</v>
      </c>
      <c r="L7" s="144">
        <v>2022</v>
      </c>
      <c r="M7" s="144">
        <v>2023</v>
      </c>
      <c r="N7" s="144">
        <v>2024</v>
      </c>
      <c r="O7" s="144">
        <v>2025</v>
      </c>
      <c r="P7" s="144">
        <v>2026</v>
      </c>
      <c r="Q7" s="144">
        <v>2027</v>
      </c>
      <c r="R7" s="144">
        <v>2028</v>
      </c>
      <c r="S7" s="144">
        <v>2029</v>
      </c>
      <c r="T7" s="144">
        <v>2030</v>
      </c>
      <c r="U7" s="144">
        <v>2031</v>
      </c>
      <c r="V7" s="148">
        <v>2032</v>
      </c>
      <c r="W7" s="233" t="s">
        <v>1153</v>
      </c>
      <c r="X7" s="235" t="s">
        <v>1154</v>
      </c>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row>
    <row r="8" spans="1:62">
      <c r="A8" s="225"/>
      <c r="B8" s="139" t="s">
        <v>1140</v>
      </c>
      <c r="C8" s="144">
        <v>1</v>
      </c>
      <c r="D8" s="144">
        <v>2</v>
      </c>
      <c r="E8" s="144">
        <v>3</v>
      </c>
      <c r="F8" s="144">
        <v>4</v>
      </c>
      <c r="G8" s="144">
        <v>5</v>
      </c>
      <c r="H8" s="144">
        <v>6</v>
      </c>
      <c r="I8" s="144">
        <v>7</v>
      </c>
      <c r="J8" s="144">
        <v>8</v>
      </c>
      <c r="K8" s="144">
        <v>9</v>
      </c>
      <c r="L8" s="144">
        <v>10</v>
      </c>
      <c r="M8" s="144">
        <v>11</v>
      </c>
      <c r="N8" s="144">
        <v>12</v>
      </c>
      <c r="O8" s="144">
        <v>13</v>
      </c>
      <c r="P8" s="144">
        <v>14</v>
      </c>
      <c r="Q8" s="144">
        <v>15</v>
      </c>
      <c r="R8" s="144">
        <v>16</v>
      </c>
      <c r="S8" s="144">
        <v>17</v>
      </c>
      <c r="T8" s="144">
        <v>18</v>
      </c>
      <c r="U8" s="144">
        <v>19</v>
      </c>
      <c r="V8" s="144">
        <v>20</v>
      </c>
      <c r="W8" s="234"/>
      <c r="X8" s="224"/>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row>
    <row r="9" spans="1:62" s="31" customFormat="1" ht="21" customHeight="1">
      <c r="A9" s="36" t="s">
        <v>1135</v>
      </c>
      <c r="B9" s="89"/>
      <c r="C9" s="95"/>
      <c r="D9" s="95"/>
      <c r="E9" s="95"/>
      <c r="F9" s="95"/>
      <c r="G9" s="95"/>
      <c r="H9" s="95"/>
      <c r="I9" s="95"/>
      <c r="J9" s="95"/>
      <c r="K9" s="95"/>
      <c r="L9" s="95"/>
      <c r="M9" s="95"/>
      <c r="N9" s="95"/>
      <c r="O9" s="95"/>
      <c r="P9" s="95"/>
      <c r="Q9" s="95"/>
      <c r="R9" s="95"/>
      <c r="S9" s="95"/>
      <c r="T9" s="95"/>
      <c r="U9" s="95"/>
      <c r="V9" s="95"/>
      <c r="W9" s="123"/>
      <c r="X9" s="95"/>
    </row>
    <row r="10" spans="1:62" s="31" customFormat="1">
      <c r="A10" s="36"/>
      <c r="B10" s="89"/>
      <c r="C10" s="95"/>
      <c r="D10" s="95"/>
      <c r="E10" s="95"/>
      <c r="F10" s="95"/>
      <c r="G10" s="95"/>
      <c r="H10" s="95"/>
      <c r="I10" s="95"/>
      <c r="J10" s="95"/>
      <c r="K10" s="95"/>
      <c r="L10" s="95"/>
      <c r="M10" s="95"/>
      <c r="N10" s="95"/>
      <c r="O10" s="95"/>
      <c r="P10" s="95"/>
      <c r="Q10" s="95"/>
      <c r="R10" s="95"/>
      <c r="S10" s="95"/>
      <c r="T10" s="95"/>
      <c r="U10" s="95"/>
      <c r="V10" s="95"/>
      <c r="W10" s="123"/>
      <c r="X10" s="95"/>
    </row>
    <row r="11" spans="1:62" s="31" customFormat="1">
      <c r="B11" s="91" t="s">
        <v>1148</v>
      </c>
      <c r="C11" s="115"/>
      <c r="D11" s="115"/>
      <c r="E11" s="115"/>
      <c r="F11" s="115"/>
      <c r="G11" s="115"/>
      <c r="H11" s="115"/>
      <c r="I11" s="115"/>
      <c r="J11" s="115"/>
      <c r="K11" s="115"/>
      <c r="L11" s="115"/>
      <c r="M11" s="115"/>
      <c r="N11" s="115"/>
      <c r="O11" s="115"/>
      <c r="P11" s="115"/>
      <c r="Q11" s="115"/>
      <c r="R11" s="115"/>
      <c r="S11" s="115"/>
      <c r="T11" s="115"/>
      <c r="U11" s="115"/>
      <c r="V11" s="115"/>
      <c r="W11" s="116"/>
      <c r="X11" s="95"/>
    </row>
    <row r="12" spans="1:62" s="31" customFormat="1">
      <c r="B12" s="92" t="s">
        <v>956</v>
      </c>
      <c r="C12" s="115"/>
      <c r="D12" s="115"/>
      <c r="E12" s="115"/>
      <c r="F12" s="115"/>
      <c r="G12" s="115"/>
      <c r="H12" s="115"/>
      <c r="I12" s="115"/>
      <c r="J12" s="115"/>
      <c r="K12" s="115"/>
      <c r="L12" s="115"/>
      <c r="M12" s="115"/>
      <c r="N12" s="115"/>
      <c r="O12" s="115"/>
      <c r="P12" s="115"/>
      <c r="Q12" s="115"/>
      <c r="R12" s="115"/>
      <c r="S12" s="115"/>
      <c r="T12" s="115"/>
      <c r="U12" s="115"/>
      <c r="V12" s="115"/>
      <c r="W12" s="116"/>
      <c r="X12" s="95"/>
    </row>
    <row r="13" spans="1:62" s="31" customFormat="1" ht="38.25">
      <c r="B13" s="93" t="s">
        <v>1142</v>
      </c>
      <c r="C13" s="117">
        <f>('6. Future Applications - Sens.'!I46)*0.5*'1. IA Scenario'!$E$29</f>
        <v>0</v>
      </c>
      <c r="D13" s="117">
        <f>('6. Future Applications - Sens.'!J46)*0.5*'1. IA Scenario'!$E$29</f>
        <v>0</v>
      </c>
      <c r="E13" s="117">
        <f>('6. Future Applications - Sens.'!K46)*0.5*'1. IA Scenario'!$E$29</f>
        <v>0</v>
      </c>
      <c r="F13" s="117">
        <f>('6. Future Applications - Sens.'!L46)*0.5*'1. IA Scenario'!$E$29</f>
        <v>0</v>
      </c>
      <c r="G13" s="117">
        <f>('6. Future Applications - Sens.'!M46)*0.5*'1. IA Scenario'!$E$29</f>
        <v>0</v>
      </c>
      <c r="H13" s="117">
        <f>('6. Future Applications - Sens.'!N46)*0.5*'1. IA Scenario'!$E$29</f>
        <v>0</v>
      </c>
      <c r="I13" s="117">
        <f>('6. Future Applications - Sens.'!O46)*0.5*'1. IA Scenario'!$E$29</f>
        <v>0</v>
      </c>
      <c r="J13" s="117">
        <f>('6. Future Applications - Sens.'!P46)*0.5*'1. IA Scenario'!$E$29</f>
        <v>0</v>
      </c>
      <c r="K13" s="117">
        <f>('6. Future Applications - Sens.'!Q46)*0.5*'1. IA Scenario'!$E$29</f>
        <v>0</v>
      </c>
      <c r="L13" s="117">
        <f>('6. Future Applications - Sens.'!R46)*0.5*'1. IA Scenario'!$E$29</f>
        <v>0</v>
      </c>
      <c r="M13" s="117">
        <f>('6. Future Applications - Sens.'!S46)*0.5*'1. IA Scenario'!$E$29</f>
        <v>0</v>
      </c>
      <c r="N13" s="117">
        <f>('6. Future Applications - Sens.'!T46)*0.5*'1. IA Scenario'!$E$29</f>
        <v>0</v>
      </c>
      <c r="O13" s="117">
        <f>('6. Future Applications - Sens.'!U46)*0.5*'1. IA Scenario'!$E$29</f>
        <v>0</v>
      </c>
      <c r="P13" s="117">
        <f>('6. Future Applications - Sens.'!V46)*0.5*'1. IA Scenario'!$E$29</f>
        <v>0</v>
      </c>
      <c r="Q13" s="117">
        <f>('6. Future Applications - Sens.'!W46)*0.5*'1. IA Scenario'!$E$29</f>
        <v>0</v>
      </c>
      <c r="R13" s="117">
        <f>('6. Future Applications - Sens.'!X46)*0.5*'1. IA Scenario'!$E$29</f>
        <v>0</v>
      </c>
      <c r="S13" s="117">
        <f>('6. Future Applications - Sens.'!Y46)*0.5*'1. IA Scenario'!$E$29</f>
        <v>0</v>
      </c>
      <c r="T13" s="117">
        <f>('6. Future Applications - Sens.'!Z46)*0.5*'1. IA Scenario'!$E$29</f>
        <v>0</v>
      </c>
      <c r="U13" s="117">
        <f>('6. Future Applications - Sens.'!AA46)*0.5*'1. IA Scenario'!$E$29</f>
        <v>0</v>
      </c>
      <c r="V13" s="117">
        <f>('6. Future Applications - Sens.'!AB46)*0.5*'1. IA Scenario'!$E$29</f>
        <v>0</v>
      </c>
      <c r="W13" s="118">
        <f>SUM(C13:V13)</f>
        <v>0</v>
      </c>
      <c r="X13" s="117">
        <f>W13/20</f>
        <v>0</v>
      </c>
    </row>
    <row r="14" spans="1:62" s="31" customFormat="1" ht="38.25">
      <c r="B14" s="93" t="s">
        <v>1143</v>
      </c>
      <c r="C14" s="117">
        <f>'6. Future Applications - Sens.'!I46*0.5*'1. IA Scenario'!$E$30</f>
        <v>0</v>
      </c>
      <c r="D14" s="117">
        <f>'6. Future Applications - Sens.'!J46*0.5*'1. IA Scenario'!$E$30</f>
        <v>0</v>
      </c>
      <c r="E14" s="117">
        <f>'6. Future Applications - Sens.'!K46*0.5*'1. IA Scenario'!$E$30</f>
        <v>0</v>
      </c>
      <c r="F14" s="117">
        <f>'6. Future Applications - Sens.'!L46*0.5*'1. IA Scenario'!$E$30</f>
        <v>0</v>
      </c>
      <c r="G14" s="117">
        <f>'6. Future Applications - Sens.'!M46*0.5*'1. IA Scenario'!$E$30</f>
        <v>0</v>
      </c>
      <c r="H14" s="117">
        <f>'6. Future Applications - Sens.'!N46*0.5*'1. IA Scenario'!$E$30</f>
        <v>0</v>
      </c>
      <c r="I14" s="117">
        <f>'6. Future Applications - Sens.'!O46*0.5*'1. IA Scenario'!$E$30</f>
        <v>0</v>
      </c>
      <c r="J14" s="117">
        <f>'6. Future Applications - Sens.'!P46*0.5*'1. IA Scenario'!$E$30</f>
        <v>0</v>
      </c>
      <c r="K14" s="117">
        <f>'6. Future Applications - Sens.'!Q46*0.5*'1. IA Scenario'!$E$30</f>
        <v>0</v>
      </c>
      <c r="L14" s="117">
        <f>'6. Future Applications - Sens.'!R46*0.5*'1. IA Scenario'!$E$30</f>
        <v>0</v>
      </c>
      <c r="M14" s="117">
        <f>'6. Future Applications - Sens.'!S46*0.5*'1. IA Scenario'!$E$30</f>
        <v>0</v>
      </c>
      <c r="N14" s="117">
        <f>'6. Future Applications - Sens.'!T46*0.5*'1. IA Scenario'!$E$30</f>
        <v>0</v>
      </c>
      <c r="O14" s="117">
        <f>'6. Future Applications - Sens.'!U46*0.5*'1. IA Scenario'!$E$30</f>
        <v>0</v>
      </c>
      <c r="P14" s="117">
        <f>'6. Future Applications - Sens.'!V46*0.5*'1. IA Scenario'!$E$30</f>
        <v>0</v>
      </c>
      <c r="Q14" s="117">
        <f>'6. Future Applications - Sens.'!W46*0.5*'1. IA Scenario'!$E$30</f>
        <v>0</v>
      </c>
      <c r="R14" s="117">
        <f>'6. Future Applications - Sens.'!X46*0.5*'1. IA Scenario'!$E$30</f>
        <v>0</v>
      </c>
      <c r="S14" s="117">
        <f>'6. Future Applications - Sens.'!Y46*0.5*'1. IA Scenario'!$E$30</f>
        <v>0</v>
      </c>
      <c r="T14" s="117">
        <f>'6. Future Applications - Sens.'!Z46*0.5*'1. IA Scenario'!$E$30</f>
        <v>0</v>
      </c>
      <c r="U14" s="117">
        <f>'6. Future Applications - Sens.'!AA46*0.5*'1. IA Scenario'!$E$30</f>
        <v>0</v>
      </c>
      <c r="V14" s="117">
        <f>'6. Future Applications - Sens.'!AB46*0.5*'1. IA Scenario'!$E$30</f>
        <v>0</v>
      </c>
      <c r="W14" s="118">
        <f t="shared" ref="W14:W15" si="0">SUM(C14:V14)</f>
        <v>0</v>
      </c>
      <c r="X14" s="117">
        <f t="shared" ref="X14:X15" si="1">W14/20</f>
        <v>0</v>
      </c>
    </row>
    <row r="15" spans="1:62" s="31" customFormat="1" ht="38.25">
      <c r="B15" s="93" t="s">
        <v>1144</v>
      </c>
      <c r="C15" s="117">
        <f>'6. Future Applications - Sens.'!I60*'1. IA Scenario'!$E$31</f>
        <v>2.5000000000000001E-2</v>
      </c>
      <c r="D15" s="117">
        <f>'6. Future Applications - Sens.'!J60*'1. IA Scenario'!$E$31</f>
        <v>0</v>
      </c>
      <c r="E15" s="117">
        <f>'6. Future Applications - Sens.'!K60*'1. IA Scenario'!$E$31</f>
        <v>0</v>
      </c>
      <c r="F15" s="117">
        <f>'6. Future Applications - Sens.'!L60*'1. IA Scenario'!$E$31</f>
        <v>0</v>
      </c>
      <c r="G15" s="117">
        <f>'6. Future Applications - Sens.'!M60*'1. IA Scenario'!$E$31</f>
        <v>0</v>
      </c>
      <c r="H15" s="117">
        <f>'6. Future Applications - Sens.'!N60*'1. IA Scenario'!$E$31</f>
        <v>0</v>
      </c>
      <c r="I15" s="117">
        <f>'6. Future Applications - Sens.'!O60*'1. IA Scenario'!$E$31</f>
        <v>0</v>
      </c>
      <c r="J15" s="117">
        <f>'6. Future Applications - Sens.'!P60*'1. IA Scenario'!$E$31</f>
        <v>0</v>
      </c>
      <c r="K15" s="117">
        <f>'6. Future Applications - Sens.'!Q60*'1. IA Scenario'!$E$31</f>
        <v>0</v>
      </c>
      <c r="L15" s="117">
        <f>'6. Future Applications - Sens.'!R60*'1. IA Scenario'!$E$31</f>
        <v>0</v>
      </c>
      <c r="M15" s="117">
        <f>'6. Future Applications - Sens.'!S60*'1. IA Scenario'!$E$31</f>
        <v>0</v>
      </c>
      <c r="N15" s="117">
        <f>'6. Future Applications - Sens.'!T60*'1. IA Scenario'!$E$31</f>
        <v>0</v>
      </c>
      <c r="O15" s="117">
        <f>'6. Future Applications - Sens.'!U60*'1. IA Scenario'!$E$31</f>
        <v>0</v>
      </c>
      <c r="P15" s="117">
        <f>'6. Future Applications - Sens.'!V60*'1. IA Scenario'!$E$31</f>
        <v>0</v>
      </c>
      <c r="Q15" s="117">
        <f>'6. Future Applications - Sens.'!W60*'1. IA Scenario'!$E$31</f>
        <v>0</v>
      </c>
      <c r="R15" s="117">
        <f>'6. Future Applications - Sens.'!X60*'1. IA Scenario'!$E$31</f>
        <v>0</v>
      </c>
      <c r="S15" s="117">
        <f>'6. Future Applications - Sens.'!Y60*'1. IA Scenario'!$E$31</f>
        <v>0</v>
      </c>
      <c r="T15" s="117">
        <f>'6. Future Applications - Sens.'!Z60*'1. IA Scenario'!$E$31</f>
        <v>0</v>
      </c>
      <c r="U15" s="117">
        <f>'6. Future Applications - Sens.'!AA60*'1. IA Scenario'!$E$31</f>
        <v>0</v>
      </c>
      <c r="V15" s="117">
        <f>'6. Future Applications - Sens.'!AB60*'1. IA Scenario'!$E$31</f>
        <v>0</v>
      </c>
      <c r="W15" s="118">
        <f t="shared" si="0"/>
        <v>2.5000000000000001E-2</v>
      </c>
      <c r="X15" s="117">
        <f t="shared" si="1"/>
        <v>1.25E-3</v>
      </c>
    </row>
    <row r="16" spans="1:62" s="31" customFormat="1">
      <c r="B16" s="91"/>
      <c r="C16" s="115"/>
      <c r="D16" s="115"/>
      <c r="E16" s="115"/>
      <c r="F16" s="115"/>
      <c r="G16" s="115"/>
      <c r="H16" s="115"/>
      <c r="I16" s="115"/>
      <c r="J16" s="115"/>
      <c r="K16" s="115"/>
      <c r="L16" s="115"/>
      <c r="M16" s="115"/>
      <c r="N16" s="115"/>
      <c r="O16" s="115"/>
      <c r="P16" s="115"/>
      <c r="Q16" s="115"/>
      <c r="R16" s="115"/>
      <c r="S16" s="115"/>
      <c r="T16" s="115"/>
      <c r="U16" s="115"/>
      <c r="V16" s="115"/>
      <c r="W16" s="116"/>
      <c r="X16" s="95"/>
    </row>
    <row r="17" spans="1:62" s="31" customFormat="1">
      <c r="B17" s="92" t="s">
        <v>957</v>
      </c>
      <c r="C17" s="115"/>
      <c r="D17" s="115"/>
      <c r="E17" s="115"/>
      <c r="F17" s="115"/>
      <c r="G17" s="115"/>
      <c r="H17" s="115"/>
      <c r="I17" s="115"/>
      <c r="J17" s="115"/>
      <c r="K17" s="115"/>
      <c r="L17" s="115"/>
      <c r="M17" s="115"/>
      <c r="N17" s="115"/>
      <c r="O17" s="115"/>
      <c r="P17" s="115"/>
      <c r="Q17" s="115"/>
      <c r="R17" s="115"/>
      <c r="S17" s="115"/>
      <c r="T17" s="115"/>
      <c r="U17" s="115"/>
      <c r="V17" s="115"/>
      <c r="W17" s="116"/>
      <c r="X17" s="95"/>
    </row>
    <row r="18" spans="1:62" s="31" customFormat="1" ht="38.25">
      <c r="A18" s="36"/>
      <c r="B18" s="93" t="s">
        <v>1142</v>
      </c>
      <c r="C18" s="117">
        <f>('6. Future Applications - Sens.'!I40)*0.5*'1. IA Scenario'!$E$29</f>
        <v>0</v>
      </c>
      <c r="D18" s="117">
        <f>('6. Future Applications - Sens.'!J40)*0.5*'1. IA Scenario'!$E$29</f>
        <v>0</v>
      </c>
      <c r="E18" s="117">
        <f>('6. Future Applications - Sens.'!K40)*0.5*'1. IA Scenario'!$E$29</f>
        <v>0</v>
      </c>
      <c r="F18" s="117">
        <f>('6. Future Applications - Sens.'!L40)*0.5*'1. IA Scenario'!$E$29</f>
        <v>0</v>
      </c>
      <c r="G18" s="117">
        <f>('6. Future Applications - Sens.'!M40)*0.5*'1. IA Scenario'!$E$29</f>
        <v>0</v>
      </c>
      <c r="H18" s="117">
        <f>('6. Future Applications - Sens.'!N40)*0.5*'1. IA Scenario'!$E$29</f>
        <v>0</v>
      </c>
      <c r="I18" s="117">
        <f>('6. Future Applications - Sens.'!O40)*0.5*'1. IA Scenario'!$E$29</f>
        <v>0</v>
      </c>
      <c r="J18" s="117">
        <f>('6. Future Applications - Sens.'!P40)*0.5*'1. IA Scenario'!$E$29</f>
        <v>0</v>
      </c>
      <c r="K18" s="117">
        <f>('6. Future Applications - Sens.'!Q40)*0.5*'1. IA Scenario'!$E$29</f>
        <v>0</v>
      </c>
      <c r="L18" s="117">
        <f>('6. Future Applications - Sens.'!R40)*0.5*'1. IA Scenario'!$E$29</f>
        <v>2.1000000000000001E-2</v>
      </c>
      <c r="M18" s="117">
        <f>('6. Future Applications - Sens.'!S40)*0.5*'1. IA Scenario'!$E$29</f>
        <v>0</v>
      </c>
      <c r="N18" s="117">
        <f>('6. Future Applications - Sens.'!T40)*0.5*'1. IA Scenario'!$E$29</f>
        <v>0</v>
      </c>
      <c r="O18" s="117">
        <f>('6. Future Applications - Sens.'!U40)*0.5*'1. IA Scenario'!$E$29</f>
        <v>0</v>
      </c>
      <c r="P18" s="117">
        <f>('6. Future Applications - Sens.'!V40)*0.5*'1. IA Scenario'!$E$29</f>
        <v>0</v>
      </c>
      <c r="Q18" s="117">
        <f>('6. Future Applications - Sens.'!W40)*0.5*'1. IA Scenario'!$E$29</f>
        <v>0</v>
      </c>
      <c r="R18" s="117">
        <f>('6. Future Applications - Sens.'!X40)*0.5*'1. IA Scenario'!$E$29</f>
        <v>0</v>
      </c>
      <c r="S18" s="117">
        <f>('6. Future Applications - Sens.'!Y40)*0.5*'1. IA Scenario'!$E$29</f>
        <v>0</v>
      </c>
      <c r="T18" s="117">
        <f>('6. Future Applications - Sens.'!Z40)*0.5*'1. IA Scenario'!$E$29</f>
        <v>0</v>
      </c>
      <c r="U18" s="117">
        <f>('6. Future Applications - Sens.'!AA40)*0.5*'1. IA Scenario'!$E$29</f>
        <v>0</v>
      </c>
      <c r="V18" s="117">
        <f>('6. Future Applications - Sens.'!AB40)*0.5*'1. IA Scenario'!$E$29</f>
        <v>0</v>
      </c>
      <c r="W18" s="118">
        <f t="shared" ref="W18:W20" si="2">SUM(C18:V18)</f>
        <v>2.1000000000000001E-2</v>
      </c>
      <c r="X18" s="117">
        <f t="shared" ref="X18:X23" si="3">W18/20</f>
        <v>1.0500000000000002E-3</v>
      </c>
    </row>
    <row r="19" spans="1:62" s="31" customFormat="1" ht="38.25">
      <c r="B19" s="93" t="s">
        <v>1143</v>
      </c>
      <c r="C19" s="117">
        <f>('6. Future Applications - Sens.'!I40)*0.5*'1. IA Scenario'!$E$30</f>
        <v>0</v>
      </c>
      <c r="D19" s="117">
        <f>('6. Future Applications - Sens.'!J40)*0.5*'1. IA Scenario'!$E$30</f>
        <v>0</v>
      </c>
      <c r="E19" s="117">
        <f>('6. Future Applications - Sens.'!K40)*0.5*'1. IA Scenario'!$E$30</f>
        <v>0</v>
      </c>
      <c r="F19" s="117">
        <f>('6. Future Applications - Sens.'!L40)*0.5*'1. IA Scenario'!$E$30</f>
        <v>0</v>
      </c>
      <c r="G19" s="117">
        <f>('6. Future Applications - Sens.'!M40)*0.5*'1. IA Scenario'!$E$30</f>
        <v>0</v>
      </c>
      <c r="H19" s="117">
        <f>('6. Future Applications - Sens.'!N40)*0.5*'1. IA Scenario'!$E$30</f>
        <v>0</v>
      </c>
      <c r="I19" s="117">
        <f>('6. Future Applications - Sens.'!O40)*0.5*'1. IA Scenario'!$E$30</f>
        <v>0</v>
      </c>
      <c r="J19" s="117">
        <f>('6. Future Applications - Sens.'!P40)*0.5*'1. IA Scenario'!$E$30</f>
        <v>0</v>
      </c>
      <c r="K19" s="117">
        <f>('6. Future Applications - Sens.'!Q40)*0.5*'1. IA Scenario'!$E$30</f>
        <v>0</v>
      </c>
      <c r="L19" s="117">
        <f>('6. Future Applications - Sens.'!R40)*0.5*'1. IA Scenario'!$E$30</f>
        <v>8.4000000000000005E-2</v>
      </c>
      <c r="M19" s="117">
        <f>('6. Future Applications - Sens.'!S40)*0.5*'1. IA Scenario'!$E$30</f>
        <v>0</v>
      </c>
      <c r="N19" s="117">
        <f>('6. Future Applications - Sens.'!T40)*0.5*'1. IA Scenario'!$E$30</f>
        <v>0</v>
      </c>
      <c r="O19" s="117">
        <f>('6. Future Applications - Sens.'!U40)*0.5*'1. IA Scenario'!$E$30</f>
        <v>0</v>
      </c>
      <c r="P19" s="117">
        <f>('6. Future Applications - Sens.'!V40)*0.5*'1. IA Scenario'!$E$30</f>
        <v>0</v>
      </c>
      <c r="Q19" s="117">
        <f>('6. Future Applications - Sens.'!W40)*0.5*'1. IA Scenario'!$E$30</f>
        <v>0</v>
      </c>
      <c r="R19" s="117">
        <f>('6. Future Applications - Sens.'!X40)*0.5*'1. IA Scenario'!$E$30</f>
        <v>0</v>
      </c>
      <c r="S19" s="117">
        <f>('6. Future Applications - Sens.'!Y40)*0.5*'1. IA Scenario'!$E$30</f>
        <v>0</v>
      </c>
      <c r="T19" s="117">
        <f>('6. Future Applications - Sens.'!Z40)*0.5*'1. IA Scenario'!$E$30</f>
        <v>0</v>
      </c>
      <c r="U19" s="117">
        <f>('6. Future Applications - Sens.'!AA40)*0.5*'1. IA Scenario'!$E$30</f>
        <v>0</v>
      </c>
      <c r="V19" s="117">
        <f>('6. Future Applications - Sens.'!AB40)*0.5*'1. IA Scenario'!$E$30</f>
        <v>0</v>
      </c>
      <c r="W19" s="118">
        <f t="shared" si="2"/>
        <v>8.4000000000000005E-2</v>
      </c>
      <c r="X19" s="117">
        <f t="shared" si="3"/>
        <v>4.2000000000000006E-3</v>
      </c>
    </row>
    <row r="20" spans="1:62" s="31" customFormat="1" ht="38.25">
      <c r="B20" s="93" t="s">
        <v>1144</v>
      </c>
      <c r="C20" s="117">
        <f>'6. Future Applications - Sens.'!I54*'1. IA Scenario'!$E$31</f>
        <v>0</v>
      </c>
      <c r="D20" s="117">
        <f>'6. Future Applications - Sens.'!J54*'1. IA Scenario'!$E$31</f>
        <v>0</v>
      </c>
      <c r="E20" s="117">
        <f>'6. Future Applications - Sens.'!K54*'1. IA Scenario'!$E$31</f>
        <v>0</v>
      </c>
      <c r="F20" s="117">
        <f>'6. Future Applications - Sens.'!L54*'1. IA Scenario'!$E$31</f>
        <v>0</v>
      </c>
      <c r="G20" s="117">
        <f>'6. Future Applications - Sens.'!M54*'1. IA Scenario'!$E$31</f>
        <v>0</v>
      </c>
      <c r="H20" s="117">
        <f>'6. Future Applications - Sens.'!N54*'1. IA Scenario'!$E$31</f>
        <v>0</v>
      </c>
      <c r="I20" s="117">
        <f>'6. Future Applications - Sens.'!O54*'1. IA Scenario'!$E$31</f>
        <v>0</v>
      </c>
      <c r="J20" s="117">
        <f>'6. Future Applications - Sens.'!P54*'1. IA Scenario'!$E$31</f>
        <v>0</v>
      </c>
      <c r="K20" s="117">
        <f>'6. Future Applications - Sens.'!Q54*'1. IA Scenario'!$E$31</f>
        <v>0</v>
      </c>
      <c r="L20" s="117">
        <f>'6. Future Applications - Sens.'!R54*'1. IA Scenario'!$E$31</f>
        <v>0.115</v>
      </c>
      <c r="M20" s="117">
        <f>'6. Future Applications - Sens.'!S54*'1. IA Scenario'!$E$31</f>
        <v>0</v>
      </c>
      <c r="N20" s="117">
        <f>'6. Future Applications - Sens.'!T54*'1. IA Scenario'!$E$31</f>
        <v>0</v>
      </c>
      <c r="O20" s="117">
        <f>'6. Future Applications - Sens.'!U54*'1. IA Scenario'!$E$31</f>
        <v>0</v>
      </c>
      <c r="P20" s="117">
        <f>'6. Future Applications - Sens.'!V54*'1. IA Scenario'!$E$31</f>
        <v>0</v>
      </c>
      <c r="Q20" s="117">
        <f>'6. Future Applications - Sens.'!W54*'1. IA Scenario'!$E$31</f>
        <v>0</v>
      </c>
      <c r="R20" s="117">
        <f>'6. Future Applications - Sens.'!X54*'1. IA Scenario'!$E$31</f>
        <v>0</v>
      </c>
      <c r="S20" s="117">
        <f>'6. Future Applications - Sens.'!Y54*'1. IA Scenario'!$E$31</f>
        <v>0</v>
      </c>
      <c r="T20" s="117">
        <f>'6. Future Applications - Sens.'!Z54*'1. IA Scenario'!$E$31</f>
        <v>0</v>
      </c>
      <c r="U20" s="117">
        <f>'6. Future Applications - Sens.'!AA54*'1. IA Scenario'!$E$31</f>
        <v>0</v>
      </c>
      <c r="V20" s="117">
        <f>'6. Future Applications - Sens.'!AB54*'1. IA Scenario'!$E$31</f>
        <v>0</v>
      </c>
      <c r="W20" s="118">
        <f t="shared" si="2"/>
        <v>0.115</v>
      </c>
      <c r="X20" s="117">
        <f t="shared" si="3"/>
        <v>5.7499999999999999E-3</v>
      </c>
    </row>
    <row r="21" spans="1:62" s="31" customFormat="1">
      <c r="B21" s="93"/>
      <c r="C21" s="117"/>
      <c r="D21" s="117"/>
      <c r="E21" s="117"/>
      <c r="F21" s="117"/>
      <c r="G21" s="117"/>
      <c r="H21" s="117"/>
      <c r="I21" s="117"/>
      <c r="J21" s="117"/>
      <c r="K21" s="117"/>
      <c r="L21" s="117"/>
      <c r="M21" s="117"/>
      <c r="N21" s="117"/>
      <c r="O21" s="117"/>
      <c r="P21" s="117"/>
      <c r="Q21" s="117"/>
      <c r="R21" s="117"/>
      <c r="S21" s="117"/>
      <c r="T21" s="117"/>
      <c r="U21" s="117"/>
      <c r="V21" s="117"/>
      <c r="W21" s="118"/>
      <c r="X21" s="119"/>
    </row>
    <row r="22" spans="1:62" s="31" customFormat="1" ht="41.25" customHeight="1">
      <c r="A22" s="83"/>
      <c r="B22" s="93" t="s">
        <v>794</v>
      </c>
      <c r="C22" s="117">
        <f>'3. Future Applications'!K496*'1. IA Scenario'!$E$21</f>
        <v>0</v>
      </c>
      <c r="D22" s="117">
        <f>'3. Future Applications'!L496*'1. IA Scenario'!$E$21</f>
        <v>0</v>
      </c>
      <c r="E22" s="117">
        <f>'3. Future Applications'!M496*'1. IA Scenario'!$E$21</f>
        <v>0</v>
      </c>
      <c r="F22" s="117">
        <f>'3. Future Applications'!N496*'1. IA Scenario'!$E$21</f>
        <v>0</v>
      </c>
      <c r="G22" s="117">
        <f>'3. Future Applications'!O496*'1. IA Scenario'!$E$21</f>
        <v>3.0000000000000001E-3</v>
      </c>
      <c r="H22" s="117">
        <f>'3. Future Applications'!P496*'1. IA Scenario'!$E$21</f>
        <v>0</v>
      </c>
      <c r="I22" s="117">
        <f>'3. Future Applications'!Q496*'1. IA Scenario'!$E$21</f>
        <v>0</v>
      </c>
      <c r="J22" s="117">
        <f>'3. Future Applications'!R496*'1. IA Scenario'!$E$21</f>
        <v>0</v>
      </c>
      <c r="K22" s="117">
        <f>'3. Future Applications'!S496*'1. IA Scenario'!$E$21</f>
        <v>0</v>
      </c>
      <c r="L22" s="117">
        <f>'3. Future Applications'!T496*'1. IA Scenario'!$E$21</f>
        <v>3.0000000000000001E-3</v>
      </c>
      <c r="M22" s="117">
        <f>'3. Future Applications'!U496*'1. IA Scenario'!$E$21</f>
        <v>0</v>
      </c>
      <c r="N22" s="117">
        <f>'3. Future Applications'!V496*'1. IA Scenario'!$E$21</f>
        <v>0</v>
      </c>
      <c r="O22" s="117">
        <f>'3. Future Applications'!W496*'1. IA Scenario'!$E$21</f>
        <v>0</v>
      </c>
      <c r="P22" s="117">
        <f>'3. Future Applications'!X496*'1. IA Scenario'!$E$21</f>
        <v>0</v>
      </c>
      <c r="Q22" s="117">
        <f>'3. Future Applications'!Y496*'1. IA Scenario'!$E$21</f>
        <v>3.0000000000000001E-3</v>
      </c>
      <c r="R22" s="117">
        <f>'3. Future Applications'!Z496*'1. IA Scenario'!$E$21</f>
        <v>0</v>
      </c>
      <c r="S22" s="117">
        <f>'3. Future Applications'!AA496*'1. IA Scenario'!$E$21</f>
        <v>0</v>
      </c>
      <c r="T22" s="117">
        <f>'3. Future Applications'!AB496*'1. IA Scenario'!$E$21</f>
        <v>0</v>
      </c>
      <c r="U22" s="117">
        <f>'3. Future Applications'!AC496*'1. IA Scenario'!$E$21</f>
        <v>0</v>
      </c>
      <c r="V22" s="117">
        <f>'3. Future Applications'!AD496*'1. IA Scenario'!$E$21</f>
        <v>3.0000000000000001E-3</v>
      </c>
      <c r="W22" s="118">
        <f t="shared" ref="W22:W23" si="4">SUM(C22:V22)</f>
        <v>1.2E-2</v>
      </c>
      <c r="X22" s="117">
        <f t="shared" si="3"/>
        <v>6.0000000000000006E-4</v>
      </c>
    </row>
    <row r="23" spans="1:62" s="96" customFormat="1" ht="25.5">
      <c r="A23" s="95"/>
      <c r="B23" s="93" t="s">
        <v>781</v>
      </c>
      <c r="C23" s="117">
        <f>'3. Future Applications'!K489*'1. IA Scenario'!$E$20</f>
        <v>0</v>
      </c>
      <c r="D23" s="117">
        <f>'3. Future Applications'!L489*'1. IA Scenario'!$E$20</f>
        <v>0</v>
      </c>
      <c r="E23" s="117">
        <f>'3. Future Applications'!M489*'1. IA Scenario'!$E$20</f>
        <v>0</v>
      </c>
      <c r="F23" s="117">
        <f>'3. Future Applications'!N489*'1. IA Scenario'!$E$20</f>
        <v>7.6000000000000012E-2</v>
      </c>
      <c r="G23" s="117">
        <f>'3. Future Applications'!O489*'1. IA Scenario'!$E$20</f>
        <v>0</v>
      </c>
      <c r="H23" s="117">
        <f>'3. Future Applications'!P489*'1. IA Scenario'!$E$20</f>
        <v>0</v>
      </c>
      <c r="I23" s="117">
        <f>'3. Future Applications'!Q489*'1. IA Scenario'!$E$20</f>
        <v>0</v>
      </c>
      <c r="J23" s="117">
        <f>'3. Future Applications'!R489*'1. IA Scenario'!$E$20</f>
        <v>7.6000000000000012E-2</v>
      </c>
      <c r="K23" s="117">
        <f>'3. Future Applications'!S489*'1. IA Scenario'!$E$20</f>
        <v>0</v>
      </c>
      <c r="L23" s="117">
        <f>'3. Future Applications'!T489*'1. IA Scenario'!$E$20</f>
        <v>0</v>
      </c>
      <c r="M23" s="117">
        <f>'3. Future Applications'!U489*'1. IA Scenario'!$E$20</f>
        <v>0</v>
      </c>
      <c r="N23" s="117">
        <f>'3. Future Applications'!V489*'1. IA Scenario'!$E$20</f>
        <v>7.6000000000000012E-2</v>
      </c>
      <c r="O23" s="117">
        <f>'3. Future Applications'!W489*'1. IA Scenario'!$E$20</f>
        <v>0</v>
      </c>
      <c r="P23" s="117">
        <f>'3. Future Applications'!X489*'1. IA Scenario'!$E$20</f>
        <v>0</v>
      </c>
      <c r="Q23" s="117">
        <f>'3. Future Applications'!Y489*'1. IA Scenario'!$E$20</f>
        <v>0</v>
      </c>
      <c r="R23" s="117">
        <f>'3. Future Applications'!Z489*'1. IA Scenario'!$E$20</f>
        <v>7.6000000000000012E-2</v>
      </c>
      <c r="S23" s="117">
        <f>'3. Future Applications'!AA489*'1. IA Scenario'!$E$20</f>
        <v>0</v>
      </c>
      <c r="T23" s="117">
        <f>'3. Future Applications'!AB489*'1. IA Scenario'!$E$20</f>
        <v>0</v>
      </c>
      <c r="U23" s="117">
        <f>'3. Future Applications'!AC489*'1. IA Scenario'!$E$20</f>
        <v>0</v>
      </c>
      <c r="V23" s="117">
        <f>'3. Future Applications'!AD489*'1. IA Scenario'!$E$20</f>
        <v>0</v>
      </c>
      <c r="W23" s="118">
        <f t="shared" si="4"/>
        <v>0.30400000000000005</v>
      </c>
      <c r="X23" s="117">
        <f t="shared" si="3"/>
        <v>1.5200000000000002E-2</v>
      </c>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row>
    <row r="24" spans="1:62" s="96" customFormat="1">
      <c r="A24" s="95"/>
      <c r="B24" s="93"/>
      <c r="C24" s="117"/>
      <c r="D24" s="117"/>
      <c r="E24" s="117"/>
      <c r="F24" s="117"/>
      <c r="G24" s="117"/>
      <c r="H24" s="117"/>
      <c r="I24" s="117"/>
      <c r="J24" s="117"/>
      <c r="K24" s="117"/>
      <c r="L24" s="117"/>
      <c r="M24" s="117"/>
      <c r="N24" s="117"/>
      <c r="O24" s="117"/>
      <c r="P24" s="117"/>
      <c r="Q24" s="117"/>
      <c r="R24" s="117"/>
      <c r="S24" s="117"/>
      <c r="T24" s="117"/>
      <c r="U24" s="117"/>
      <c r="V24" s="117"/>
      <c r="W24" s="118"/>
      <c r="X24" s="117"/>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row>
    <row r="25" spans="1:62" s="31" customFormat="1">
      <c r="A25" s="83"/>
      <c r="B25" s="101" t="s">
        <v>799</v>
      </c>
      <c r="C25" s="119"/>
      <c r="D25" s="119"/>
      <c r="E25" s="119"/>
      <c r="F25" s="119"/>
      <c r="G25" s="119"/>
      <c r="H25" s="119"/>
      <c r="I25" s="119"/>
      <c r="J25" s="119"/>
      <c r="K25" s="119"/>
      <c r="L25" s="119"/>
      <c r="M25" s="119"/>
      <c r="N25" s="119"/>
      <c r="O25" s="119"/>
      <c r="P25" s="119"/>
      <c r="Q25" s="119"/>
      <c r="R25" s="119"/>
      <c r="S25" s="119"/>
      <c r="T25" s="119"/>
      <c r="U25" s="119"/>
      <c r="V25" s="119"/>
      <c r="W25" s="120"/>
      <c r="X25" s="119"/>
    </row>
    <row r="26" spans="1:62" s="31" customFormat="1">
      <c r="A26" s="83"/>
      <c r="B26" s="95" t="s">
        <v>800</v>
      </c>
      <c r="C26" s="117">
        <f>SUM(C22:C23,C18:C20,C13:C15)</f>
        <v>2.5000000000000001E-2</v>
      </c>
      <c r="D26" s="117">
        <f t="shared" ref="D26:V26" si="5">SUM(D22:D23,D18:D20,D13:D15)</f>
        <v>0</v>
      </c>
      <c r="E26" s="117">
        <f t="shared" si="5"/>
        <v>0</v>
      </c>
      <c r="F26" s="117">
        <f t="shared" si="5"/>
        <v>7.6000000000000012E-2</v>
      </c>
      <c r="G26" s="117">
        <f t="shared" si="5"/>
        <v>3.0000000000000001E-3</v>
      </c>
      <c r="H26" s="117">
        <f t="shared" si="5"/>
        <v>0</v>
      </c>
      <c r="I26" s="117">
        <f t="shared" si="5"/>
        <v>0</v>
      </c>
      <c r="J26" s="117">
        <f t="shared" si="5"/>
        <v>7.6000000000000012E-2</v>
      </c>
      <c r="K26" s="117">
        <f t="shared" si="5"/>
        <v>0</v>
      </c>
      <c r="L26" s="117">
        <f t="shared" si="5"/>
        <v>0.22300000000000003</v>
      </c>
      <c r="M26" s="117">
        <f t="shared" si="5"/>
        <v>0</v>
      </c>
      <c r="N26" s="117">
        <f t="shared" si="5"/>
        <v>7.6000000000000012E-2</v>
      </c>
      <c r="O26" s="117">
        <f t="shared" si="5"/>
        <v>0</v>
      </c>
      <c r="P26" s="117">
        <f t="shared" si="5"/>
        <v>0</v>
      </c>
      <c r="Q26" s="117">
        <f t="shared" si="5"/>
        <v>3.0000000000000001E-3</v>
      </c>
      <c r="R26" s="117">
        <f t="shared" si="5"/>
        <v>7.6000000000000012E-2</v>
      </c>
      <c r="S26" s="117">
        <f t="shared" si="5"/>
        <v>0</v>
      </c>
      <c r="T26" s="117">
        <f t="shared" si="5"/>
        <v>0</v>
      </c>
      <c r="U26" s="117">
        <f t="shared" si="5"/>
        <v>0</v>
      </c>
      <c r="V26" s="117">
        <f t="shared" si="5"/>
        <v>3.0000000000000001E-3</v>
      </c>
      <c r="W26" s="118">
        <f>SUM(C26:V26)</f>
        <v>0.56100000000000005</v>
      </c>
      <c r="X26" s="119">
        <f>W26/20</f>
        <v>2.8050000000000002E-2</v>
      </c>
    </row>
    <row r="27" spans="1:62" s="31" customFormat="1">
      <c r="A27" s="83"/>
      <c r="B27" s="95" t="s">
        <v>1149</v>
      </c>
      <c r="C27" s="117">
        <v>0</v>
      </c>
      <c r="D27" s="117">
        <v>0</v>
      </c>
      <c r="E27" s="117">
        <v>0</v>
      </c>
      <c r="F27" s="117">
        <v>0</v>
      </c>
      <c r="G27" s="117">
        <v>0</v>
      </c>
      <c r="H27" s="117">
        <v>0</v>
      </c>
      <c r="I27" s="117">
        <v>0</v>
      </c>
      <c r="J27" s="117">
        <v>0</v>
      </c>
      <c r="K27" s="117">
        <v>0</v>
      </c>
      <c r="L27" s="117">
        <v>0</v>
      </c>
      <c r="M27" s="117">
        <v>0</v>
      </c>
      <c r="N27" s="117">
        <v>0</v>
      </c>
      <c r="O27" s="117">
        <v>0</v>
      </c>
      <c r="P27" s="117">
        <v>0</v>
      </c>
      <c r="Q27" s="117">
        <v>0</v>
      </c>
      <c r="R27" s="117">
        <v>0</v>
      </c>
      <c r="S27" s="117">
        <v>0</v>
      </c>
      <c r="T27" s="117">
        <v>0</v>
      </c>
      <c r="U27" s="117">
        <v>0</v>
      </c>
      <c r="V27" s="117">
        <v>0</v>
      </c>
      <c r="W27" s="118">
        <f>SUM(C27:V27)</f>
        <v>0</v>
      </c>
      <c r="X27" s="119">
        <f>W27/20</f>
        <v>0</v>
      </c>
    </row>
    <row r="28" spans="1:62" s="36" customFormat="1">
      <c r="A28" s="83"/>
      <c r="B28" s="101" t="s">
        <v>799</v>
      </c>
      <c r="C28" s="124">
        <f t="shared" ref="C28:V28" si="6">SUM(C26:C26)</f>
        <v>2.5000000000000001E-2</v>
      </c>
      <c r="D28" s="124">
        <f t="shared" si="6"/>
        <v>0</v>
      </c>
      <c r="E28" s="124">
        <f t="shared" si="6"/>
        <v>0</v>
      </c>
      <c r="F28" s="124">
        <f t="shared" si="6"/>
        <v>7.6000000000000012E-2</v>
      </c>
      <c r="G28" s="124">
        <f t="shared" si="6"/>
        <v>3.0000000000000001E-3</v>
      </c>
      <c r="H28" s="124">
        <f t="shared" si="6"/>
        <v>0</v>
      </c>
      <c r="I28" s="124">
        <f t="shared" si="6"/>
        <v>0</v>
      </c>
      <c r="J28" s="124">
        <f t="shared" si="6"/>
        <v>7.6000000000000012E-2</v>
      </c>
      <c r="K28" s="124">
        <f t="shared" si="6"/>
        <v>0</v>
      </c>
      <c r="L28" s="124">
        <f t="shared" si="6"/>
        <v>0.22300000000000003</v>
      </c>
      <c r="M28" s="124">
        <f t="shared" si="6"/>
        <v>0</v>
      </c>
      <c r="N28" s="124">
        <f t="shared" si="6"/>
        <v>7.6000000000000012E-2</v>
      </c>
      <c r="O28" s="124">
        <f t="shared" si="6"/>
        <v>0</v>
      </c>
      <c r="P28" s="124">
        <f t="shared" si="6"/>
        <v>0</v>
      </c>
      <c r="Q28" s="124">
        <f t="shared" si="6"/>
        <v>3.0000000000000001E-3</v>
      </c>
      <c r="R28" s="124">
        <f t="shared" si="6"/>
        <v>7.6000000000000012E-2</v>
      </c>
      <c r="S28" s="124">
        <f t="shared" si="6"/>
        <v>0</v>
      </c>
      <c r="T28" s="124">
        <f t="shared" si="6"/>
        <v>0</v>
      </c>
      <c r="U28" s="124">
        <f t="shared" si="6"/>
        <v>0</v>
      </c>
      <c r="V28" s="124">
        <f t="shared" si="6"/>
        <v>3.0000000000000001E-3</v>
      </c>
      <c r="W28" s="126">
        <f>SUM(C28:V28)</f>
        <v>0.56100000000000005</v>
      </c>
      <c r="X28" s="125">
        <f>W28/20</f>
        <v>2.8050000000000002E-2</v>
      </c>
    </row>
    <row r="29" spans="1:62" s="31" customFormat="1">
      <c r="A29" s="83"/>
      <c r="B29" s="95" t="s">
        <v>795</v>
      </c>
      <c r="C29" s="119">
        <v>0.96618357487922713</v>
      </c>
      <c r="D29" s="119">
        <v>0.93351070036640305</v>
      </c>
      <c r="E29" s="119">
        <v>0.90194270566802237</v>
      </c>
      <c r="F29" s="119">
        <v>0.87144222769857238</v>
      </c>
      <c r="G29" s="119">
        <v>0.84197316685852419</v>
      </c>
      <c r="H29" s="119">
        <v>0.81350064430775282</v>
      </c>
      <c r="I29" s="119">
        <v>0.78599096068381913</v>
      </c>
      <c r="J29" s="119">
        <v>0.75941155621625056</v>
      </c>
      <c r="K29" s="119">
        <v>0.73373097218961414</v>
      </c>
      <c r="L29" s="119">
        <v>0.70891881370977217</v>
      </c>
      <c r="M29" s="119">
        <v>0.68494571372924851</v>
      </c>
      <c r="N29" s="119">
        <v>0.66178329828912896</v>
      </c>
      <c r="O29" s="119">
        <v>0.63940415293635666</v>
      </c>
      <c r="P29" s="119">
        <v>0.61778179027667302</v>
      </c>
      <c r="Q29" s="119">
        <v>0.59689061862480497</v>
      </c>
      <c r="R29" s="119">
        <v>0.57670591171478747</v>
      </c>
      <c r="S29" s="119">
        <v>0.55720377943457733</v>
      </c>
      <c r="T29" s="119">
        <v>0.53836113955031628</v>
      </c>
      <c r="U29" s="119">
        <v>0.52015569038677911</v>
      </c>
      <c r="V29" s="119">
        <v>0.50256588443167061</v>
      </c>
      <c r="W29" s="118"/>
      <c r="X29" s="119"/>
    </row>
    <row r="30" spans="1:62" s="31" customFormat="1">
      <c r="A30" s="83"/>
      <c r="B30" s="101" t="s">
        <v>1150</v>
      </c>
      <c r="C30" s="124">
        <f t="shared" ref="C30:V30" si="7">C28*C29</f>
        <v>2.415458937198068E-2</v>
      </c>
      <c r="D30" s="124">
        <f t="shared" si="7"/>
        <v>0</v>
      </c>
      <c r="E30" s="124">
        <f t="shared" si="7"/>
        <v>0</v>
      </c>
      <c r="F30" s="124">
        <f t="shared" si="7"/>
        <v>6.6229609305091516E-2</v>
      </c>
      <c r="G30" s="124">
        <f t="shared" si="7"/>
        <v>2.5259195005755725E-3</v>
      </c>
      <c r="H30" s="124">
        <f t="shared" si="7"/>
        <v>0</v>
      </c>
      <c r="I30" s="124">
        <f t="shared" si="7"/>
        <v>0</v>
      </c>
      <c r="J30" s="124">
        <f t="shared" si="7"/>
        <v>5.7715278272435049E-2</v>
      </c>
      <c r="K30" s="124">
        <f t="shared" si="7"/>
        <v>0</v>
      </c>
      <c r="L30" s="124">
        <f t="shared" si="7"/>
        <v>0.15808889545727922</v>
      </c>
      <c r="M30" s="124">
        <f t="shared" si="7"/>
        <v>0</v>
      </c>
      <c r="N30" s="124">
        <f t="shared" si="7"/>
        <v>5.0295530669973811E-2</v>
      </c>
      <c r="O30" s="124">
        <f t="shared" si="7"/>
        <v>0</v>
      </c>
      <c r="P30" s="124">
        <f t="shared" si="7"/>
        <v>0</v>
      </c>
      <c r="Q30" s="124">
        <f t="shared" si="7"/>
        <v>1.7906718558744149E-3</v>
      </c>
      <c r="R30" s="124">
        <f t="shared" si="7"/>
        <v>4.3829649290323854E-2</v>
      </c>
      <c r="S30" s="124">
        <f t="shared" si="7"/>
        <v>0</v>
      </c>
      <c r="T30" s="124">
        <f t="shared" si="7"/>
        <v>0</v>
      </c>
      <c r="U30" s="124">
        <f t="shared" si="7"/>
        <v>0</v>
      </c>
      <c r="V30" s="124">
        <f t="shared" si="7"/>
        <v>1.507697653295012E-3</v>
      </c>
      <c r="W30" s="126">
        <f>SUM(C30:V30)</f>
        <v>0.40613784137682912</v>
      </c>
      <c r="X30" s="125">
        <f>W30/20</f>
        <v>2.0306892068841457E-2</v>
      </c>
    </row>
    <row r="31" spans="1:62" s="31" customFormat="1" ht="13.5" thickBot="1">
      <c r="A31" s="86"/>
      <c r="B31" s="86"/>
      <c r="C31" s="98"/>
      <c r="D31" s="98"/>
      <c r="E31" s="98"/>
      <c r="F31" s="98"/>
      <c r="G31" s="98"/>
      <c r="H31" s="98"/>
      <c r="I31" s="98"/>
      <c r="J31" s="98"/>
      <c r="K31" s="98"/>
      <c r="L31" s="98"/>
      <c r="M31" s="98"/>
      <c r="N31" s="98"/>
      <c r="O31" s="98"/>
      <c r="P31" s="98"/>
      <c r="Q31" s="98"/>
      <c r="R31" s="98"/>
      <c r="S31" s="98"/>
      <c r="T31" s="98"/>
      <c r="U31" s="98"/>
      <c r="V31" s="98"/>
      <c r="W31" s="146"/>
      <c r="X31" s="98"/>
    </row>
    <row r="32" spans="1:62" s="31" customFormat="1" ht="18.75" customHeight="1">
      <c r="A32" s="36" t="s">
        <v>1136</v>
      </c>
      <c r="B32" s="89"/>
      <c r="C32" s="95"/>
      <c r="D32" s="95"/>
      <c r="E32" s="95"/>
      <c r="F32" s="95"/>
      <c r="G32" s="95"/>
      <c r="H32" s="95"/>
      <c r="I32" s="95"/>
      <c r="J32" s="95"/>
      <c r="K32" s="95"/>
      <c r="L32" s="95"/>
      <c r="M32" s="95"/>
      <c r="N32" s="95"/>
      <c r="O32" s="95"/>
      <c r="P32" s="95"/>
      <c r="Q32" s="95"/>
      <c r="R32" s="95"/>
      <c r="S32" s="95"/>
      <c r="T32" s="95"/>
      <c r="U32" s="95"/>
      <c r="V32" s="95"/>
      <c r="W32" s="123"/>
      <c r="X32" s="95"/>
    </row>
    <row r="33" spans="1:62" s="31" customFormat="1">
      <c r="B33" s="91" t="s">
        <v>1148</v>
      </c>
      <c r="C33" s="115"/>
      <c r="D33" s="115"/>
      <c r="E33" s="115"/>
      <c r="F33" s="115"/>
      <c r="G33" s="115"/>
      <c r="H33" s="115"/>
      <c r="I33" s="115"/>
      <c r="J33" s="115"/>
      <c r="K33" s="115"/>
      <c r="L33" s="115"/>
      <c r="M33" s="115"/>
      <c r="N33" s="115"/>
      <c r="O33" s="115"/>
      <c r="P33" s="115"/>
      <c r="Q33" s="115"/>
      <c r="R33" s="115"/>
      <c r="S33" s="115"/>
      <c r="T33" s="115"/>
      <c r="U33" s="115"/>
      <c r="V33" s="115"/>
      <c r="W33" s="116"/>
      <c r="X33" s="95"/>
    </row>
    <row r="34" spans="1:62" s="31" customFormat="1">
      <c r="B34" s="92" t="s">
        <v>956</v>
      </c>
      <c r="C34" s="115"/>
      <c r="D34" s="115"/>
      <c r="E34" s="115"/>
      <c r="F34" s="115"/>
      <c r="G34" s="115"/>
      <c r="H34" s="115"/>
      <c r="I34" s="115"/>
      <c r="J34" s="115"/>
      <c r="K34" s="115"/>
      <c r="L34" s="115"/>
      <c r="M34" s="115"/>
      <c r="N34" s="115"/>
      <c r="O34" s="115"/>
      <c r="P34" s="115"/>
      <c r="Q34" s="115"/>
      <c r="R34" s="115"/>
      <c r="S34" s="115"/>
      <c r="T34" s="115"/>
      <c r="U34" s="115"/>
      <c r="V34" s="115"/>
      <c r="W34" s="116"/>
      <c r="X34" s="95"/>
    </row>
    <row r="35" spans="1:62" s="31" customFormat="1" ht="38.25">
      <c r="B35" s="93" t="s">
        <v>1142</v>
      </c>
      <c r="C35" s="117">
        <f>('6. Future Applications - Sens.'!I47)*0.5*'1. IA Scenario'!$E$29</f>
        <v>0</v>
      </c>
      <c r="D35" s="117">
        <f>('6. Future Applications - Sens.'!J47)*0.5*'1. IA Scenario'!$E$29</f>
        <v>0</v>
      </c>
      <c r="E35" s="117">
        <f>('6. Future Applications - Sens.'!K47)*0.5*'1. IA Scenario'!$E$29</f>
        <v>0</v>
      </c>
      <c r="F35" s="117">
        <f>('6. Future Applications - Sens.'!L47)*0.5*'1. IA Scenario'!$E$29</f>
        <v>0</v>
      </c>
      <c r="G35" s="117">
        <f>('6. Future Applications - Sens.'!M47)*0.5*'1. IA Scenario'!$E$29</f>
        <v>0</v>
      </c>
      <c r="H35" s="117">
        <f>('6. Future Applications - Sens.'!N47)*0.5*'1. IA Scenario'!$E$29</f>
        <v>0</v>
      </c>
      <c r="I35" s="117">
        <f>('6. Future Applications - Sens.'!O47)*0.5*'1. IA Scenario'!$E$29</f>
        <v>0</v>
      </c>
      <c r="J35" s="117">
        <f>('6. Future Applications - Sens.'!P47)*0.5*'1. IA Scenario'!$E$29</f>
        <v>0</v>
      </c>
      <c r="K35" s="117">
        <f>('6. Future Applications - Sens.'!Q47)*0.5*'1. IA Scenario'!$E$29</f>
        <v>0</v>
      </c>
      <c r="L35" s="117">
        <f>('6. Future Applications - Sens.'!R47)*0.5*'1. IA Scenario'!$E$29</f>
        <v>0</v>
      </c>
      <c r="M35" s="117">
        <f>('6. Future Applications - Sens.'!S47)*0.5*'1. IA Scenario'!$E$29</f>
        <v>0</v>
      </c>
      <c r="N35" s="117">
        <f>('6. Future Applications - Sens.'!T47)*0.5*'1. IA Scenario'!$E$29</f>
        <v>0</v>
      </c>
      <c r="O35" s="117">
        <f>('6. Future Applications - Sens.'!U47)*0.5*'1. IA Scenario'!$E$29</f>
        <v>0</v>
      </c>
      <c r="P35" s="117">
        <f>('6. Future Applications - Sens.'!V47)*0.5*'1. IA Scenario'!$E$29</f>
        <v>0</v>
      </c>
      <c r="Q35" s="117">
        <f>('6. Future Applications - Sens.'!W47)*0.5*'1. IA Scenario'!$E$29</f>
        <v>0</v>
      </c>
      <c r="R35" s="117">
        <f>('6. Future Applications - Sens.'!X47)*0.5*'1. IA Scenario'!$E$29</f>
        <v>0</v>
      </c>
      <c r="S35" s="117">
        <f>('6. Future Applications - Sens.'!Y47)*0.5*'1. IA Scenario'!$E$29</f>
        <v>0</v>
      </c>
      <c r="T35" s="117">
        <f>('6. Future Applications - Sens.'!Z47)*0.5*'1. IA Scenario'!$E$29</f>
        <v>0</v>
      </c>
      <c r="U35" s="117">
        <f>('6. Future Applications - Sens.'!AA47)*0.5*'1. IA Scenario'!$E$29</f>
        <v>0</v>
      </c>
      <c r="V35" s="117">
        <f>('6. Future Applications - Sens.'!AB47)*0.5*'1. IA Scenario'!$E$29</f>
        <v>0</v>
      </c>
      <c r="W35" s="118">
        <f>SUM(C35:V35)</f>
        <v>0</v>
      </c>
      <c r="X35" s="117">
        <f>W35/20</f>
        <v>0</v>
      </c>
    </row>
    <row r="36" spans="1:62" s="31" customFormat="1" ht="38.25">
      <c r="B36" s="93" t="s">
        <v>1143</v>
      </c>
      <c r="C36" s="117">
        <f>('6. Future Applications - Sens.'!I47)*0.5*'1. IA Scenario'!$E$30</f>
        <v>0</v>
      </c>
      <c r="D36" s="117">
        <f>('6. Future Applications - Sens.'!J47)*0.5*'1. IA Scenario'!$E$30</f>
        <v>0</v>
      </c>
      <c r="E36" s="117">
        <f>('6. Future Applications - Sens.'!K47)*0.5*'1. IA Scenario'!$E$30</f>
        <v>0</v>
      </c>
      <c r="F36" s="117">
        <f>('6. Future Applications - Sens.'!L47)*0.5*'1. IA Scenario'!$E$30</f>
        <v>0</v>
      </c>
      <c r="G36" s="117">
        <f>('6. Future Applications - Sens.'!M47)*0.5*'1. IA Scenario'!$E$30</f>
        <v>0</v>
      </c>
      <c r="H36" s="117">
        <f>('6. Future Applications - Sens.'!N47)*0.5*'1. IA Scenario'!$E$30</f>
        <v>0</v>
      </c>
      <c r="I36" s="117">
        <f>('6. Future Applications - Sens.'!O47)*0.5*'1. IA Scenario'!$E$30</f>
        <v>0</v>
      </c>
      <c r="J36" s="117">
        <f>('6. Future Applications - Sens.'!P47)*0.5*'1. IA Scenario'!$E$30</f>
        <v>0</v>
      </c>
      <c r="K36" s="117">
        <f>('6. Future Applications - Sens.'!Q47)*0.5*'1. IA Scenario'!$E$30</f>
        <v>0</v>
      </c>
      <c r="L36" s="117">
        <f>('6. Future Applications - Sens.'!R47)*0.5*'1. IA Scenario'!$E$30</f>
        <v>0</v>
      </c>
      <c r="M36" s="117">
        <f>('6. Future Applications - Sens.'!S47)*0.5*'1. IA Scenario'!$E$30</f>
        <v>0</v>
      </c>
      <c r="N36" s="117">
        <f>('6. Future Applications - Sens.'!T47)*0.5*'1. IA Scenario'!$E$30</f>
        <v>0</v>
      </c>
      <c r="O36" s="117">
        <f>('6. Future Applications - Sens.'!U47)*0.5*'1. IA Scenario'!$E$30</f>
        <v>0</v>
      </c>
      <c r="P36" s="117">
        <f>('6. Future Applications - Sens.'!V47)*0.5*'1. IA Scenario'!$E$30</f>
        <v>0</v>
      </c>
      <c r="Q36" s="117">
        <f>('6. Future Applications - Sens.'!W47)*0.5*'1. IA Scenario'!$E$30</f>
        <v>0</v>
      </c>
      <c r="R36" s="117">
        <f>('6. Future Applications - Sens.'!X47)*0.5*'1. IA Scenario'!$E$30</f>
        <v>0</v>
      </c>
      <c r="S36" s="117">
        <f>('6. Future Applications - Sens.'!Y47)*0.5*'1. IA Scenario'!$E$30</f>
        <v>0</v>
      </c>
      <c r="T36" s="117">
        <f>('6. Future Applications - Sens.'!Z47)*0.5*'1. IA Scenario'!$E$30</f>
        <v>0</v>
      </c>
      <c r="U36" s="117">
        <f>('6. Future Applications - Sens.'!AA47)*0.5*'1. IA Scenario'!$E$30</f>
        <v>0</v>
      </c>
      <c r="V36" s="117">
        <f>('6. Future Applications - Sens.'!AB47)*0.5*'1. IA Scenario'!$E$30</f>
        <v>0</v>
      </c>
      <c r="W36" s="118">
        <f t="shared" ref="W36:W37" si="8">SUM(C36:V36)</f>
        <v>0</v>
      </c>
      <c r="X36" s="117">
        <f t="shared" ref="X36:X37" si="9">W36/20</f>
        <v>0</v>
      </c>
    </row>
    <row r="37" spans="1:62" s="31" customFormat="1" ht="38.25">
      <c r="B37" s="93" t="s">
        <v>1144</v>
      </c>
      <c r="C37" s="117">
        <f>'6. Future Applications - Sens.'!I61*'1. IA Scenario'!$E$31</f>
        <v>0.57999999999999996</v>
      </c>
      <c r="D37" s="117">
        <f>'6. Future Applications - Sens.'!J61*'1. IA Scenario'!$E$31</f>
        <v>0</v>
      </c>
      <c r="E37" s="117">
        <f>'6. Future Applications - Sens.'!K61*'1. IA Scenario'!$E$31</f>
        <v>0</v>
      </c>
      <c r="F37" s="117">
        <f>'6. Future Applications - Sens.'!L61*'1. IA Scenario'!$E$31</f>
        <v>0</v>
      </c>
      <c r="G37" s="117">
        <f>'6. Future Applications - Sens.'!M61*'1. IA Scenario'!$E$31</f>
        <v>0</v>
      </c>
      <c r="H37" s="117">
        <f>'6. Future Applications - Sens.'!N61*'1. IA Scenario'!$E$31</f>
        <v>0</v>
      </c>
      <c r="I37" s="117">
        <f>'6. Future Applications - Sens.'!O61*'1. IA Scenario'!$E$31</f>
        <v>0</v>
      </c>
      <c r="J37" s="117">
        <f>'6. Future Applications - Sens.'!P61*'1. IA Scenario'!$E$31</f>
        <v>0</v>
      </c>
      <c r="K37" s="117">
        <f>'6. Future Applications - Sens.'!Q61*'1. IA Scenario'!$E$31</f>
        <v>0</v>
      </c>
      <c r="L37" s="117">
        <f>'6. Future Applications - Sens.'!R61*'1. IA Scenario'!$E$31</f>
        <v>0</v>
      </c>
      <c r="M37" s="117">
        <f>'6. Future Applications - Sens.'!S61*'1. IA Scenario'!$E$31</f>
        <v>0</v>
      </c>
      <c r="N37" s="117">
        <f>'6. Future Applications - Sens.'!T61*'1. IA Scenario'!$E$31</f>
        <v>0</v>
      </c>
      <c r="O37" s="117">
        <f>'6. Future Applications - Sens.'!U61*'1. IA Scenario'!$E$31</f>
        <v>0</v>
      </c>
      <c r="P37" s="117">
        <f>'6. Future Applications - Sens.'!V61*'1. IA Scenario'!$E$31</f>
        <v>0</v>
      </c>
      <c r="Q37" s="117">
        <f>'6. Future Applications - Sens.'!W61*'1. IA Scenario'!$E$31</f>
        <v>0</v>
      </c>
      <c r="R37" s="117">
        <f>'6. Future Applications - Sens.'!X61*'1. IA Scenario'!$E$31</f>
        <v>0</v>
      </c>
      <c r="S37" s="117">
        <f>'6. Future Applications - Sens.'!Y61*'1. IA Scenario'!$E$31</f>
        <v>0</v>
      </c>
      <c r="T37" s="117">
        <f>'6. Future Applications - Sens.'!Z61*'1. IA Scenario'!$E$31</f>
        <v>0</v>
      </c>
      <c r="U37" s="117">
        <f>'6. Future Applications - Sens.'!AA61*'1. IA Scenario'!$E$31</f>
        <v>0</v>
      </c>
      <c r="V37" s="117">
        <f>'6. Future Applications - Sens.'!AB61*'1. IA Scenario'!$E$31</f>
        <v>0</v>
      </c>
      <c r="W37" s="118">
        <f t="shared" si="8"/>
        <v>0.57999999999999996</v>
      </c>
      <c r="X37" s="117">
        <f t="shared" si="9"/>
        <v>2.8999999999999998E-2</v>
      </c>
    </row>
    <row r="38" spans="1:62" s="31" customFormat="1">
      <c r="B38" s="91"/>
      <c r="C38" s="115"/>
      <c r="D38" s="115"/>
      <c r="E38" s="115"/>
      <c r="F38" s="115"/>
      <c r="G38" s="115"/>
      <c r="H38" s="115"/>
      <c r="I38" s="115"/>
      <c r="J38" s="115"/>
      <c r="K38" s="115"/>
      <c r="L38" s="115"/>
      <c r="M38" s="115"/>
      <c r="N38" s="115"/>
      <c r="O38" s="115"/>
      <c r="P38" s="115"/>
      <c r="Q38" s="115"/>
      <c r="R38" s="115"/>
      <c r="S38" s="115"/>
      <c r="T38" s="115"/>
      <c r="U38" s="115"/>
      <c r="V38" s="115"/>
      <c r="W38" s="116"/>
      <c r="X38" s="95"/>
    </row>
    <row r="39" spans="1:62" s="31" customFormat="1">
      <c r="B39" s="92" t="s">
        <v>957</v>
      </c>
      <c r="C39" s="115"/>
      <c r="D39" s="115"/>
      <c r="E39" s="115"/>
      <c r="F39" s="115"/>
      <c r="G39" s="115"/>
      <c r="H39" s="115"/>
      <c r="I39" s="115"/>
      <c r="J39" s="115"/>
      <c r="K39" s="115"/>
      <c r="L39" s="115"/>
      <c r="M39" s="115"/>
      <c r="N39" s="115"/>
      <c r="O39" s="115"/>
      <c r="P39" s="115"/>
      <c r="Q39" s="115"/>
      <c r="R39" s="115"/>
      <c r="S39" s="115"/>
      <c r="T39" s="115"/>
      <c r="U39" s="115"/>
      <c r="V39" s="115"/>
      <c r="W39" s="116"/>
      <c r="X39" s="95"/>
    </row>
    <row r="40" spans="1:62" s="31" customFormat="1" ht="38.25">
      <c r="A40" s="36"/>
      <c r="B40" s="93" t="s">
        <v>1142</v>
      </c>
      <c r="C40" s="117">
        <f>('6. Future Applications - Sens.'!I41)*0.5*'1. IA Scenario'!$E$29</f>
        <v>0</v>
      </c>
      <c r="D40" s="117">
        <f>('6. Future Applications - Sens.'!J41)*0.5*'1. IA Scenario'!$E$29</f>
        <v>0</v>
      </c>
      <c r="E40" s="117">
        <f>('6. Future Applications - Sens.'!K41)*0.5*'1. IA Scenario'!$E$29</f>
        <v>0</v>
      </c>
      <c r="F40" s="117">
        <f>('6. Future Applications - Sens.'!L41)*0.5*'1. IA Scenario'!$E$29</f>
        <v>0</v>
      </c>
      <c r="G40" s="117">
        <f>('6. Future Applications - Sens.'!M41)*0.5*'1. IA Scenario'!$E$29</f>
        <v>0</v>
      </c>
      <c r="H40" s="117">
        <f>('6. Future Applications - Sens.'!N41)*0.5*'1. IA Scenario'!$E$29</f>
        <v>0</v>
      </c>
      <c r="I40" s="117">
        <f>('6. Future Applications - Sens.'!O41)*0.5*'1. IA Scenario'!$E$29</f>
        <v>0</v>
      </c>
      <c r="J40" s="117">
        <f>('6. Future Applications - Sens.'!P41)*0.5*'1. IA Scenario'!$E$29</f>
        <v>0</v>
      </c>
      <c r="K40" s="117">
        <f>('6. Future Applications - Sens.'!Q41)*0.5*'1. IA Scenario'!$E$29</f>
        <v>0</v>
      </c>
      <c r="L40" s="117">
        <f>('6. Future Applications - Sens.'!R41)*0.5*'1. IA Scenario'!$E$29</f>
        <v>0.13800000000000001</v>
      </c>
      <c r="M40" s="117">
        <f>('6. Future Applications - Sens.'!S41)*0.5*'1. IA Scenario'!$E$29</f>
        <v>0</v>
      </c>
      <c r="N40" s="117">
        <f>('6. Future Applications - Sens.'!T41)*0.5*'1. IA Scenario'!$E$29</f>
        <v>0</v>
      </c>
      <c r="O40" s="117">
        <f>('6. Future Applications - Sens.'!U41)*0.5*'1. IA Scenario'!$E$29</f>
        <v>0</v>
      </c>
      <c r="P40" s="117">
        <f>('6. Future Applications - Sens.'!V41)*0.5*'1. IA Scenario'!$E$29</f>
        <v>0</v>
      </c>
      <c r="Q40" s="117">
        <f>('6. Future Applications - Sens.'!W41)*0.5*'1. IA Scenario'!$E$29</f>
        <v>0</v>
      </c>
      <c r="R40" s="117">
        <f>('6. Future Applications - Sens.'!X41)*0.5*'1. IA Scenario'!$E$29</f>
        <v>0</v>
      </c>
      <c r="S40" s="117">
        <f>('6. Future Applications - Sens.'!Y41)*0.5*'1. IA Scenario'!$E$29</f>
        <v>0</v>
      </c>
      <c r="T40" s="117">
        <f>('6. Future Applications - Sens.'!Z41)*0.5*'1. IA Scenario'!$E$29</f>
        <v>0</v>
      </c>
      <c r="U40" s="117">
        <f>('6. Future Applications - Sens.'!AA41)*0.5*'1. IA Scenario'!$E$29</f>
        <v>0</v>
      </c>
      <c r="V40" s="117">
        <f>('6. Future Applications - Sens.'!AB41)*0.5*'1. IA Scenario'!$E$29</f>
        <v>0</v>
      </c>
      <c r="W40" s="118">
        <f t="shared" ref="W40:W42" si="10">SUM(C40:V40)</f>
        <v>0.13800000000000001</v>
      </c>
      <c r="X40" s="117">
        <f t="shared" ref="X40:X45" si="11">W40/20</f>
        <v>6.9000000000000008E-3</v>
      </c>
    </row>
    <row r="41" spans="1:62" s="31" customFormat="1" ht="38.25">
      <c r="B41" s="93" t="s">
        <v>1143</v>
      </c>
      <c r="C41" s="117">
        <f>('6. Future Applications - Sens.'!I41)*0.5*'1. IA Scenario'!$E$30</f>
        <v>0</v>
      </c>
      <c r="D41" s="117">
        <f>('6. Future Applications - Sens.'!J41)*0.5*'1. IA Scenario'!$E$30</f>
        <v>0</v>
      </c>
      <c r="E41" s="117">
        <f>('6. Future Applications - Sens.'!K41)*0.5*'1. IA Scenario'!$E$30</f>
        <v>0</v>
      </c>
      <c r="F41" s="117">
        <f>('6. Future Applications - Sens.'!L41)*0.5*'1. IA Scenario'!$E$30</f>
        <v>0</v>
      </c>
      <c r="G41" s="117">
        <f>('6. Future Applications - Sens.'!M41)*0.5*'1. IA Scenario'!$E$30</f>
        <v>0</v>
      </c>
      <c r="H41" s="117">
        <f>('6. Future Applications - Sens.'!N41)*0.5*'1. IA Scenario'!$E$30</f>
        <v>0</v>
      </c>
      <c r="I41" s="117">
        <f>('6. Future Applications - Sens.'!O41)*0.5*'1. IA Scenario'!$E$30</f>
        <v>0</v>
      </c>
      <c r="J41" s="117">
        <f>('6. Future Applications - Sens.'!P41)*0.5*'1. IA Scenario'!$E$30</f>
        <v>0</v>
      </c>
      <c r="K41" s="117">
        <f>('6. Future Applications - Sens.'!Q41)*0.5*'1. IA Scenario'!$E$30</f>
        <v>0</v>
      </c>
      <c r="L41" s="117">
        <f>('6. Future Applications - Sens.'!R41)*0.5*'1. IA Scenario'!$E$30</f>
        <v>0.55200000000000005</v>
      </c>
      <c r="M41" s="117">
        <f>('6. Future Applications - Sens.'!S41)*0.5*'1. IA Scenario'!$E$30</f>
        <v>0</v>
      </c>
      <c r="N41" s="117">
        <f>('6. Future Applications - Sens.'!T41)*0.5*'1. IA Scenario'!$E$30</f>
        <v>0</v>
      </c>
      <c r="O41" s="117">
        <f>('6. Future Applications - Sens.'!U41)*0.5*'1. IA Scenario'!$E$30</f>
        <v>0</v>
      </c>
      <c r="P41" s="117">
        <f>('6. Future Applications - Sens.'!V41)*0.5*'1. IA Scenario'!$E$30</f>
        <v>0</v>
      </c>
      <c r="Q41" s="117">
        <f>('6. Future Applications - Sens.'!W41)*0.5*'1. IA Scenario'!$E$30</f>
        <v>0</v>
      </c>
      <c r="R41" s="117">
        <f>('6. Future Applications - Sens.'!X41)*0.5*'1. IA Scenario'!$E$30</f>
        <v>0</v>
      </c>
      <c r="S41" s="117">
        <f>('6. Future Applications - Sens.'!Y41)*0.5*'1. IA Scenario'!$E$30</f>
        <v>0</v>
      </c>
      <c r="T41" s="117">
        <f>('6. Future Applications - Sens.'!Z41)*0.5*'1. IA Scenario'!$E$30</f>
        <v>0</v>
      </c>
      <c r="U41" s="117">
        <f>('6. Future Applications - Sens.'!AA41)*0.5*'1. IA Scenario'!$E$30</f>
        <v>0</v>
      </c>
      <c r="V41" s="117">
        <f>('6. Future Applications - Sens.'!AB41)*0.5*'1. IA Scenario'!$E$30</f>
        <v>0</v>
      </c>
      <c r="W41" s="118">
        <f t="shared" si="10"/>
        <v>0.55200000000000005</v>
      </c>
      <c r="X41" s="117">
        <f t="shared" si="11"/>
        <v>2.7600000000000003E-2</v>
      </c>
    </row>
    <row r="42" spans="1:62" s="31" customFormat="1" ht="38.25">
      <c r="B42" s="93" t="s">
        <v>1144</v>
      </c>
      <c r="C42" s="117">
        <f>'6. Future Applications - Sens.'!I55*'1. IA Scenario'!$E$31</f>
        <v>0</v>
      </c>
      <c r="D42" s="117">
        <f>'6. Future Applications - Sens.'!J55*'1. IA Scenario'!$E$31</f>
        <v>0</v>
      </c>
      <c r="E42" s="117">
        <f>'6. Future Applications - Sens.'!K55*'1. IA Scenario'!$E$31</f>
        <v>0</v>
      </c>
      <c r="F42" s="117">
        <f>'6. Future Applications - Sens.'!L55*'1. IA Scenario'!$E$31</f>
        <v>0</v>
      </c>
      <c r="G42" s="117">
        <f>'6. Future Applications - Sens.'!M55*'1. IA Scenario'!$E$31</f>
        <v>0</v>
      </c>
      <c r="H42" s="117">
        <f>'6. Future Applications - Sens.'!N55*'1. IA Scenario'!$E$31</f>
        <v>0</v>
      </c>
      <c r="I42" s="117">
        <f>'6. Future Applications - Sens.'!O55*'1. IA Scenario'!$E$31</f>
        <v>0</v>
      </c>
      <c r="J42" s="117">
        <f>'6. Future Applications - Sens.'!P55*'1. IA Scenario'!$E$31</f>
        <v>0</v>
      </c>
      <c r="K42" s="117">
        <f>'6. Future Applications - Sens.'!Q55*'1. IA Scenario'!$E$31</f>
        <v>0</v>
      </c>
      <c r="L42" s="117">
        <f>'6. Future Applications - Sens.'!R55*'1. IA Scenario'!$E$31</f>
        <v>1.165</v>
      </c>
      <c r="M42" s="117">
        <f>'6. Future Applications - Sens.'!S55*'1. IA Scenario'!$E$31</f>
        <v>0</v>
      </c>
      <c r="N42" s="117">
        <f>'6. Future Applications - Sens.'!T55*'1. IA Scenario'!$E$31</f>
        <v>0</v>
      </c>
      <c r="O42" s="117">
        <f>'6. Future Applications - Sens.'!U55*'1. IA Scenario'!$E$31</f>
        <v>0</v>
      </c>
      <c r="P42" s="117">
        <f>'6. Future Applications - Sens.'!V55*'1. IA Scenario'!$E$31</f>
        <v>0</v>
      </c>
      <c r="Q42" s="117">
        <f>'6. Future Applications - Sens.'!W55*'1. IA Scenario'!$E$31</f>
        <v>0</v>
      </c>
      <c r="R42" s="117">
        <f>'6. Future Applications - Sens.'!X55*'1. IA Scenario'!$E$31</f>
        <v>0</v>
      </c>
      <c r="S42" s="117">
        <f>'6. Future Applications - Sens.'!Y55*'1. IA Scenario'!$E$31</f>
        <v>0</v>
      </c>
      <c r="T42" s="117">
        <f>'6. Future Applications - Sens.'!Z55*'1. IA Scenario'!$E$31</f>
        <v>0</v>
      </c>
      <c r="U42" s="117">
        <f>'6. Future Applications - Sens.'!AA55*'1. IA Scenario'!$E$31</f>
        <v>0</v>
      </c>
      <c r="V42" s="117">
        <f>'6. Future Applications - Sens.'!AB55*'1. IA Scenario'!$E$31</f>
        <v>0</v>
      </c>
      <c r="W42" s="118">
        <f t="shared" si="10"/>
        <v>1.165</v>
      </c>
      <c r="X42" s="117">
        <f t="shared" si="11"/>
        <v>5.8250000000000003E-2</v>
      </c>
    </row>
    <row r="43" spans="1:62" s="31" customFormat="1">
      <c r="B43" s="93"/>
      <c r="C43" s="117"/>
      <c r="D43" s="117"/>
      <c r="E43" s="117"/>
      <c r="F43" s="117"/>
      <c r="G43" s="117"/>
      <c r="H43" s="117"/>
      <c r="I43" s="117"/>
      <c r="J43" s="117"/>
      <c r="K43" s="117"/>
      <c r="L43" s="117"/>
      <c r="M43" s="117"/>
      <c r="N43" s="117"/>
      <c r="O43" s="117"/>
      <c r="P43" s="117"/>
      <c r="Q43" s="117"/>
      <c r="R43" s="117"/>
      <c r="S43" s="117"/>
      <c r="T43" s="117"/>
      <c r="U43" s="117"/>
      <c r="V43" s="117"/>
      <c r="W43" s="118"/>
      <c r="X43" s="119"/>
    </row>
    <row r="44" spans="1:62" s="31" customFormat="1" ht="38.25">
      <c r="A44" s="83"/>
      <c r="B44" s="93" t="s">
        <v>794</v>
      </c>
      <c r="C44" s="117">
        <f>'3. Future Applications'!K497*'1. IA Scenario'!$E$21</f>
        <v>0</v>
      </c>
      <c r="D44" s="117">
        <f>'3. Future Applications'!L497*'1. IA Scenario'!$E$21</f>
        <v>0</v>
      </c>
      <c r="E44" s="117">
        <f>'3. Future Applications'!M497*'1. IA Scenario'!$E$21</f>
        <v>0</v>
      </c>
      <c r="F44" s="117">
        <f>'3. Future Applications'!N497*'1. IA Scenario'!$E$21</f>
        <v>0</v>
      </c>
      <c r="G44" s="117">
        <f>'3. Future Applications'!O497*'1. IA Scenario'!$E$21</f>
        <v>4.0750000000000001E-2</v>
      </c>
      <c r="H44" s="117">
        <f>'3. Future Applications'!P497*'1. IA Scenario'!$E$21</f>
        <v>0</v>
      </c>
      <c r="I44" s="117">
        <f>'3. Future Applications'!Q497*'1. IA Scenario'!$E$21</f>
        <v>0</v>
      </c>
      <c r="J44" s="117">
        <f>'3. Future Applications'!R497*'1. IA Scenario'!$E$21</f>
        <v>0</v>
      </c>
      <c r="K44" s="117">
        <f>'3. Future Applications'!S497*'1. IA Scenario'!$E$21</f>
        <v>0</v>
      </c>
      <c r="L44" s="117">
        <f>'3. Future Applications'!T497*'1. IA Scenario'!$E$21</f>
        <v>4.0750000000000001E-2</v>
      </c>
      <c r="M44" s="117">
        <f>'3. Future Applications'!U497*'1. IA Scenario'!$E$21</f>
        <v>0</v>
      </c>
      <c r="N44" s="117">
        <f>'3. Future Applications'!V497*'1. IA Scenario'!$E$21</f>
        <v>0</v>
      </c>
      <c r="O44" s="117">
        <f>'3. Future Applications'!W497*'1. IA Scenario'!$E$21</f>
        <v>0</v>
      </c>
      <c r="P44" s="117">
        <f>'3. Future Applications'!X497*'1. IA Scenario'!$E$21</f>
        <v>0</v>
      </c>
      <c r="Q44" s="117">
        <f>'3. Future Applications'!Y497*'1. IA Scenario'!$E$21</f>
        <v>4.0750000000000001E-2</v>
      </c>
      <c r="R44" s="117">
        <f>'3. Future Applications'!Z497*'1. IA Scenario'!$E$21</f>
        <v>0</v>
      </c>
      <c r="S44" s="117">
        <f>'3. Future Applications'!AA497*'1. IA Scenario'!$E$21</f>
        <v>0</v>
      </c>
      <c r="T44" s="117">
        <f>'3. Future Applications'!AB497*'1. IA Scenario'!$E$21</f>
        <v>0</v>
      </c>
      <c r="U44" s="117">
        <f>'3. Future Applications'!AC497*'1. IA Scenario'!$E$21</f>
        <v>0</v>
      </c>
      <c r="V44" s="117">
        <f>'3. Future Applications'!AD497*'1. IA Scenario'!$E$21</f>
        <v>4.0750000000000001E-2</v>
      </c>
      <c r="W44" s="118">
        <f t="shared" ref="W44:W45" si="12">SUM(C44:V44)</f>
        <v>0.16300000000000001</v>
      </c>
      <c r="X44" s="117">
        <f t="shared" si="11"/>
        <v>8.150000000000001E-3</v>
      </c>
    </row>
    <row r="45" spans="1:62" s="96" customFormat="1" ht="25.5">
      <c r="A45" s="95"/>
      <c r="B45" s="93" t="s">
        <v>781</v>
      </c>
      <c r="C45" s="117">
        <f>'3. Future Applications'!K490*'1. IA Scenario'!$E$20</f>
        <v>0</v>
      </c>
      <c r="D45" s="117">
        <f>'3. Future Applications'!L490*'1. IA Scenario'!$E$20</f>
        <v>0</v>
      </c>
      <c r="E45" s="117">
        <f>'3. Future Applications'!M490*'1. IA Scenario'!$E$20</f>
        <v>0</v>
      </c>
      <c r="F45" s="117">
        <f>'3. Future Applications'!N490*'1. IA Scenario'!$E$20</f>
        <v>0.11400000000000002</v>
      </c>
      <c r="G45" s="117">
        <f>'3. Future Applications'!O490*'1. IA Scenario'!$E$20</f>
        <v>0</v>
      </c>
      <c r="H45" s="117">
        <f>'3. Future Applications'!P490*'1. IA Scenario'!$E$20</f>
        <v>0</v>
      </c>
      <c r="I45" s="117">
        <f>'3. Future Applications'!Q490*'1. IA Scenario'!$E$20</f>
        <v>0</v>
      </c>
      <c r="J45" s="117">
        <f>'3. Future Applications'!R490*'1. IA Scenario'!$E$20</f>
        <v>0.11400000000000002</v>
      </c>
      <c r="K45" s="117">
        <f>'3. Future Applications'!S490*'1. IA Scenario'!$E$20</f>
        <v>0</v>
      </c>
      <c r="L45" s="117">
        <f>'3. Future Applications'!T490*'1. IA Scenario'!$E$20</f>
        <v>0</v>
      </c>
      <c r="M45" s="117">
        <f>'3. Future Applications'!U490*'1. IA Scenario'!$E$20</f>
        <v>0</v>
      </c>
      <c r="N45" s="117">
        <f>'3. Future Applications'!V490*'1. IA Scenario'!$E$20</f>
        <v>0.11400000000000002</v>
      </c>
      <c r="O45" s="117">
        <f>'3. Future Applications'!W490*'1. IA Scenario'!$E$20</f>
        <v>0</v>
      </c>
      <c r="P45" s="117">
        <f>'3. Future Applications'!X490*'1. IA Scenario'!$E$20</f>
        <v>0</v>
      </c>
      <c r="Q45" s="117">
        <f>'3. Future Applications'!Y490*'1. IA Scenario'!$E$20</f>
        <v>0</v>
      </c>
      <c r="R45" s="117">
        <f>'3. Future Applications'!Z490*'1. IA Scenario'!$E$20</f>
        <v>0.11400000000000002</v>
      </c>
      <c r="S45" s="117">
        <f>'3. Future Applications'!AA490*'1. IA Scenario'!$E$20</f>
        <v>0</v>
      </c>
      <c r="T45" s="117">
        <f>'3. Future Applications'!AB490*'1. IA Scenario'!$E$20</f>
        <v>0</v>
      </c>
      <c r="U45" s="117">
        <f>'3. Future Applications'!AC490*'1. IA Scenario'!$E$20</f>
        <v>0</v>
      </c>
      <c r="V45" s="117">
        <f>'3. Future Applications'!AD490*'1. IA Scenario'!$E$20</f>
        <v>0</v>
      </c>
      <c r="W45" s="118">
        <f t="shared" si="12"/>
        <v>0.45600000000000007</v>
      </c>
      <c r="X45" s="117">
        <f t="shared" si="11"/>
        <v>2.2800000000000004E-2</v>
      </c>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row>
    <row r="46" spans="1:62" s="96" customFormat="1">
      <c r="A46" s="95"/>
      <c r="B46" s="93"/>
      <c r="C46" s="117"/>
      <c r="D46" s="117"/>
      <c r="E46" s="117"/>
      <c r="F46" s="117"/>
      <c r="G46" s="117"/>
      <c r="H46" s="117"/>
      <c r="I46" s="117"/>
      <c r="J46" s="117"/>
      <c r="K46" s="117"/>
      <c r="L46" s="117"/>
      <c r="M46" s="117"/>
      <c r="N46" s="117"/>
      <c r="O46" s="117"/>
      <c r="P46" s="117"/>
      <c r="Q46" s="117"/>
      <c r="R46" s="117"/>
      <c r="S46" s="117"/>
      <c r="T46" s="117"/>
      <c r="U46" s="117"/>
      <c r="V46" s="117"/>
      <c r="W46" s="118"/>
      <c r="X46" s="117"/>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row>
    <row r="47" spans="1:62" s="31" customFormat="1">
      <c r="A47" s="83"/>
      <c r="B47" s="101" t="s">
        <v>799</v>
      </c>
      <c r="C47" s="119"/>
      <c r="D47" s="119"/>
      <c r="E47" s="119"/>
      <c r="F47" s="119"/>
      <c r="G47" s="119"/>
      <c r="H47" s="119"/>
      <c r="I47" s="119"/>
      <c r="J47" s="119"/>
      <c r="K47" s="119"/>
      <c r="L47" s="119"/>
      <c r="M47" s="119"/>
      <c r="N47" s="119"/>
      <c r="O47" s="119"/>
      <c r="P47" s="119"/>
      <c r="Q47" s="119"/>
      <c r="R47" s="119"/>
      <c r="S47" s="119"/>
      <c r="T47" s="119"/>
      <c r="U47" s="119"/>
      <c r="V47" s="119"/>
      <c r="W47" s="120"/>
      <c r="X47" s="119"/>
    </row>
    <row r="48" spans="1:62" s="31" customFormat="1">
      <c r="A48" s="83"/>
      <c r="B48" s="95" t="s">
        <v>800</v>
      </c>
      <c r="C48" s="117">
        <f>SUM(C44:C45,C40:C42,C35:C37)</f>
        <v>0.57999999999999996</v>
      </c>
      <c r="D48" s="117">
        <f t="shared" ref="D48:V48" si="13">SUM(D44:D45,D40:D42,D35:D37)</f>
        <v>0</v>
      </c>
      <c r="E48" s="117">
        <f t="shared" si="13"/>
        <v>0</v>
      </c>
      <c r="F48" s="117">
        <f t="shared" si="13"/>
        <v>0.11400000000000002</v>
      </c>
      <c r="G48" s="117">
        <f t="shared" si="13"/>
        <v>4.0750000000000001E-2</v>
      </c>
      <c r="H48" s="117">
        <f t="shared" si="13"/>
        <v>0</v>
      </c>
      <c r="I48" s="117">
        <f t="shared" si="13"/>
        <v>0</v>
      </c>
      <c r="J48" s="117">
        <f t="shared" si="13"/>
        <v>0.11400000000000002</v>
      </c>
      <c r="K48" s="117">
        <f t="shared" si="13"/>
        <v>0</v>
      </c>
      <c r="L48" s="117">
        <f t="shared" si="13"/>
        <v>1.89575</v>
      </c>
      <c r="M48" s="117">
        <f t="shared" si="13"/>
        <v>0</v>
      </c>
      <c r="N48" s="117">
        <f t="shared" si="13"/>
        <v>0.11400000000000002</v>
      </c>
      <c r="O48" s="117">
        <f t="shared" si="13"/>
        <v>0</v>
      </c>
      <c r="P48" s="117">
        <f t="shared" si="13"/>
        <v>0</v>
      </c>
      <c r="Q48" s="117">
        <f t="shared" si="13"/>
        <v>4.0750000000000001E-2</v>
      </c>
      <c r="R48" s="117">
        <f t="shared" si="13"/>
        <v>0.11400000000000002</v>
      </c>
      <c r="S48" s="117">
        <f t="shared" si="13"/>
        <v>0</v>
      </c>
      <c r="T48" s="117">
        <f t="shared" si="13"/>
        <v>0</v>
      </c>
      <c r="U48" s="117">
        <f t="shared" si="13"/>
        <v>0</v>
      </c>
      <c r="V48" s="117">
        <f t="shared" si="13"/>
        <v>4.0750000000000001E-2</v>
      </c>
      <c r="W48" s="118">
        <f>SUM(C48:V48)</f>
        <v>3.0539999999999998</v>
      </c>
      <c r="X48" s="119">
        <f>W48/20</f>
        <v>0.1527</v>
      </c>
    </row>
    <row r="49" spans="1:24" s="31" customFormat="1">
      <c r="A49" s="83"/>
      <c r="B49" s="95" t="s">
        <v>1149</v>
      </c>
      <c r="C49" s="117">
        <v>0</v>
      </c>
      <c r="D49" s="117">
        <v>0</v>
      </c>
      <c r="E49" s="117">
        <v>0</v>
      </c>
      <c r="F49" s="117">
        <v>0</v>
      </c>
      <c r="G49" s="117">
        <v>0</v>
      </c>
      <c r="H49" s="117">
        <v>0</v>
      </c>
      <c r="I49" s="117">
        <v>0</v>
      </c>
      <c r="J49" s="117">
        <v>0</v>
      </c>
      <c r="K49" s="117">
        <v>0</v>
      </c>
      <c r="L49" s="117">
        <v>0</v>
      </c>
      <c r="M49" s="117">
        <v>0</v>
      </c>
      <c r="N49" s="117">
        <v>0</v>
      </c>
      <c r="O49" s="117">
        <v>0</v>
      </c>
      <c r="P49" s="117">
        <v>0</v>
      </c>
      <c r="Q49" s="117">
        <v>0</v>
      </c>
      <c r="R49" s="117">
        <v>0</v>
      </c>
      <c r="S49" s="117">
        <v>0</v>
      </c>
      <c r="T49" s="117">
        <v>0</v>
      </c>
      <c r="U49" s="117">
        <v>0</v>
      </c>
      <c r="V49" s="117">
        <v>0</v>
      </c>
      <c r="W49" s="118">
        <f>SUM(C49:V49)</f>
        <v>0</v>
      </c>
      <c r="X49" s="119">
        <f>W49/20</f>
        <v>0</v>
      </c>
    </row>
    <row r="50" spans="1:24" s="36" customFormat="1">
      <c r="A50" s="83"/>
      <c r="B50" s="101" t="s">
        <v>799</v>
      </c>
      <c r="C50" s="124">
        <f t="shared" ref="C50:V50" si="14">SUM(C48:C48)</f>
        <v>0.57999999999999996</v>
      </c>
      <c r="D50" s="124">
        <f t="shared" si="14"/>
        <v>0</v>
      </c>
      <c r="E50" s="124">
        <f t="shared" si="14"/>
        <v>0</v>
      </c>
      <c r="F50" s="124">
        <f t="shared" si="14"/>
        <v>0.11400000000000002</v>
      </c>
      <c r="G50" s="124">
        <f t="shared" si="14"/>
        <v>4.0750000000000001E-2</v>
      </c>
      <c r="H50" s="124">
        <f t="shared" si="14"/>
        <v>0</v>
      </c>
      <c r="I50" s="124">
        <f t="shared" si="14"/>
        <v>0</v>
      </c>
      <c r="J50" s="124">
        <f t="shared" si="14"/>
        <v>0.11400000000000002</v>
      </c>
      <c r="K50" s="124">
        <f t="shared" si="14"/>
        <v>0</v>
      </c>
      <c r="L50" s="124">
        <f t="shared" si="14"/>
        <v>1.89575</v>
      </c>
      <c r="M50" s="124">
        <f t="shared" si="14"/>
        <v>0</v>
      </c>
      <c r="N50" s="124">
        <f t="shared" si="14"/>
        <v>0.11400000000000002</v>
      </c>
      <c r="O50" s="124">
        <f t="shared" si="14"/>
        <v>0</v>
      </c>
      <c r="P50" s="124">
        <f t="shared" si="14"/>
        <v>0</v>
      </c>
      <c r="Q50" s="124">
        <f t="shared" si="14"/>
        <v>4.0750000000000001E-2</v>
      </c>
      <c r="R50" s="124">
        <f t="shared" si="14"/>
        <v>0.11400000000000002</v>
      </c>
      <c r="S50" s="124">
        <f t="shared" si="14"/>
        <v>0</v>
      </c>
      <c r="T50" s="124">
        <f t="shared" si="14"/>
        <v>0</v>
      </c>
      <c r="U50" s="124">
        <f t="shared" si="14"/>
        <v>0</v>
      </c>
      <c r="V50" s="124">
        <f t="shared" si="14"/>
        <v>4.0750000000000001E-2</v>
      </c>
      <c r="W50" s="126">
        <f>SUM(C50:V50)</f>
        <v>3.0539999999999998</v>
      </c>
      <c r="X50" s="125">
        <f>W50/20</f>
        <v>0.1527</v>
      </c>
    </row>
    <row r="51" spans="1:24" s="31" customFormat="1">
      <c r="A51" s="83"/>
      <c r="B51" s="95" t="s">
        <v>795</v>
      </c>
      <c r="C51" s="119">
        <v>0.96618357487922713</v>
      </c>
      <c r="D51" s="119">
        <v>0.93351070036640305</v>
      </c>
      <c r="E51" s="119">
        <v>0.90194270566802237</v>
      </c>
      <c r="F51" s="119">
        <v>0.87144222769857238</v>
      </c>
      <c r="G51" s="119">
        <v>0.84197316685852419</v>
      </c>
      <c r="H51" s="119">
        <v>0.81350064430775282</v>
      </c>
      <c r="I51" s="119">
        <v>0.78599096068381913</v>
      </c>
      <c r="J51" s="119">
        <v>0.75941155621625056</v>
      </c>
      <c r="K51" s="119">
        <v>0.73373097218961414</v>
      </c>
      <c r="L51" s="119">
        <v>0.70891881370977217</v>
      </c>
      <c r="M51" s="119">
        <v>0.68494571372924851</v>
      </c>
      <c r="N51" s="119">
        <v>0.66178329828912896</v>
      </c>
      <c r="O51" s="119">
        <v>0.63940415293635666</v>
      </c>
      <c r="P51" s="119">
        <v>0.61778179027667302</v>
      </c>
      <c r="Q51" s="119">
        <v>0.59689061862480497</v>
      </c>
      <c r="R51" s="119">
        <v>0.57670591171478747</v>
      </c>
      <c r="S51" s="119">
        <v>0.55720377943457733</v>
      </c>
      <c r="T51" s="119">
        <v>0.53836113955031628</v>
      </c>
      <c r="U51" s="119">
        <v>0.52015569038677911</v>
      </c>
      <c r="V51" s="119">
        <v>0.50256588443167061</v>
      </c>
      <c r="W51" s="118"/>
      <c r="X51" s="119"/>
    </row>
    <row r="52" spans="1:24" s="31" customFormat="1">
      <c r="A52" s="83"/>
      <c r="B52" s="101" t="s">
        <v>1150</v>
      </c>
      <c r="C52" s="124">
        <f t="shared" ref="C52:V52" si="15">C50*C51</f>
        <v>0.56038647342995174</v>
      </c>
      <c r="D52" s="124">
        <f t="shared" si="15"/>
        <v>0</v>
      </c>
      <c r="E52" s="124">
        <f t="shared" si="15"/>
        <v>0</v>
      </c>
      <c r="F52" s="124">
        <f t="shared" si="15"/>
        <v>9.9344413957637268E-2</v>
      </c>
      <c r="G52" s="124">
        <f t="shared" si="15"/>
        <v>3.4310406549484862E-2</v>
      </c>
      <c r="H52" s="124">
        <f t="shared" si="15"/>
        <v>0</v>
      </c>
      <c r="I52" s="124">
        <f t="shared" si="15"/>
        <v>0</v>
      </c>
      <c r="J52" s="124">
        <f t="shared" si="15"/>
        <v>8.6572917408652583E-2</v>
      </c>
      <c r="K52" s="124">
        <f t="shared" si="15"/>
        <v>0</v>
      </c>
      <c r="L52" s="124">
        <f t="shared" si="15"/>
        <v>1.3439328410903006</v>
      </c>
      <c r="M52" s="124">
        <f t="shared" si="15"/>
        <v>0</v>
      </c>
      <c r="N52" s="124">
        <f t="shared" si="15"/>
        <v>7.5443296004960719E-2</v>
      </c>
      <c r="O52" s="124">
        <f t="shared" si="15"/>
        <v>0</v>
      </c>
      <c r="P52" s="124">
        <f t="shared" si="15"/>
        <v>0</v>
      </c>
      <c r="Q52" s="124">
        <f t="shared" si="15"/>
        <v>2.4323292708960803E-2</v>
      </c>
      <c r="R52" s="124">
        <f t="shared" si="15"/>
        <v>6.5744473935485784E-2</v>
      </c>
      <c r="S52" s="124">
        <f t="shared" si="15"/>
        <v>0</v>
      </c>
      <c r="T52" s="124">
        <f t="shared" si="15"/>
        <v>0</v>
      </c>
      <c r="U52" s="124">
        <f t="shared" si="15"/>
        <v>0</v>
      </c>
      <c r="V52" s="124">
        <f t="shared" si="15"/>
        <v>2.0479559790590577E-2</v>
      </c>
      <c r="W52" s="126">
        <f>SUM(C52:V52)</f>
        <v>2.3105376748760258</v>
      </c>
      <c r="X52" s="125"/>
    </row>
    <row r="53" spans="1:24" s="31" customFormat="1" ht="13.5" thickBot="1">
      <c r="A53" s="86"/>
      <c r="B53" s="97"/>
      <c r="C53" s="121"/>
      <c r="D53" s="121"/>
      <c r="E53" s="121"/>
      <c r="F53" s="121"/>
      <c r="G53" s="121"/>
      <c r="H53" s="121"/>
      <c r="I53" s="121"/>
      <c r="J53" s="121"/>
      <c r="K53" s="121"/>
      <c r="L53" s="121"/>
      <c r="M53" s="121"/>
      <c r="N53" s="121"/>
      <c r="O53" s="121"/>
      <c r="P53" s="121"/>
      <c r="Q53" s="121"/>
      <c r="R53" s="121"/>
      <c r="S53" s="121"/>
      <c r="T53" s="121"/>
      <c r="U53" s="121"/>
      <c r="V53" s="121"/>
      <c r="W53" s="128"/>
      <c r="X53" s="122"/>
    </row>
    <row r="54" spans="1:24" s="31" customFormat="1" ht="22.5" customHeight="1">
      <c r="A54" s="36" t="s">
        <v>1138</v>
      </c>
      <c r="B54" s="89"/>
      <c r="C54" s="95"/>
      <c r="D54" s="95"/>
      <c r="E54" s="95"/>
      <c r="F54" s="95"/>
      <c r="G54" s="95"/>
      <c r="H54" s="95"/>
      <c r="I54" s="95"/>
      <c r="J54" s="95"/>
      <c r="K54" s="95"/>
      <c r="L54" s="95"/>
      <c r="M54" s="95"/>
      <c r="N54" s="95"/>
      <c r="O54" s="95"/>
      <c r="P54" s="95"/>
      <c r="Q54" s="95"/>
      <c r="R54" s="95"/>
      <c r="S54" s="95"/>
      <c r="T54" s="95"/>
      <c r="U54" s="95"/>
      <c r="V54" s="95"/>
      <c r="W54" s="123"/>
      <c r="X54" s="95"/>
    </row>
    <row r="55" spans="1:24" s="31" customFormat="1">
      <c r="A55" s="36"/>
      <c r="B55" s="89"/>
      <c r="C55" s="95"/>
      <c r="D55" s="95"/>
      <c r="E55" s="95"/>
      <c r="F55" s="95"/>
      <c r="G55" s="95"/>
      <c r="H55" s="95"/>
      <c r="I55" s="95"/>
      <c r="J55" s="95"/>
      <c r="K55" s="95"/>
      <c r="L55" s="95"/>
      <c r="M55" s="95"/>
      <c r="N55" s="95"/>
      <c r="O55" s="95"/>
      <c r="P55" s="95"/>
      <c r="Q55" s="95"/>
      <c r="R55" s="95"/>
      <c r="S55" s="95"/>
      <c r="T55" s="95"/>
      <c r="U55" s="95"/>
      <c r="V55" s="95"/>
      <c r="W55" s="123"/>
      <c r="X55" s="95"/>
    </row>
    <row r="56" spans="1:24" s="31" customFormat="1">
      <c r="B56" s="91" t="s">
        <v>1148</v>
      </c>
      <c r="C56" s="115"/>
      <c r="D56" s="115"/>
      <c r="E56" s="115"/>
      <c r="F56" s="115"/>
      <c r="G56" s="115"/>
      <c r="H56" s="115"/>
      <c r="I56" s="115"/>
      <c r="J56" s="115"/>
      <c r="K56" s="115"/>
      <c r="L56" s="115"/>
      <c r="M56" s="115"/>
      <c r="N56" s="115"/>
      <c r="O56" s="115"/>
      <c r="P56" s="115"/>
      <c r="Q56" s="115"/>
      <c r="R56" s="115"/>
      <c r="S56" s="115"/>
      <c r="T56" s="115"/>
      <c r="U56" s="115"/>
      <c r="V56" s="115"/>
      <c r="W56" s="116"/>
      <c r="X56" s="95"/>
    </row>
    <row r="57" spans="1:24" s="31" customFormat="1">
      <c r="B57" s="92" t="s">
        <v>956</v>
      </c>
      <c r="C57" s="115"/>
      <c r="D57" s="115"/>
      <c r="E57" s="115"/>
      <c r="F57" s="115"/>
      <c r="G57" s="115"/>
      <c r="H57" s="115"/>
      <c r="I57" s="115"/>
      <c r="J57" s="115"/>
      <c r="K57" s="115"/>
      <c r="L57" s="115"/>
      <c r="M57" s="115"/>
      <c r="N57" s="115"/>
      <c r="O57" s="115"/>
      <c r="P57" s="115"/>
      <c r="Q57" s="115"/>
      <c r="R57" s="115"/>
      <c r="S57" s="115"/>
      <c r="T57" s="115"/>
      <c r="U57" s="115"/>
      <c r="V57" s="115"/>
      <c r="W57" s="116"/>
      <c r="X57" s="95"/>
    </row>
    <row r="58" spans="1:24" s="31" customFormat="1" ht="38.25">
      <c r="B58" s="93" t="s">
        <v>1142</v>
      </c>
      <c r="C58" s="117">
        <f>('6. Future Applications - Sens.'!I49)*0.5*'1. IA Scenario'!$E$29</f>
        <v>3.0000000000000001E-3</v>
      </c>
      <c r="D58" s="117">
        <f>('6. Future Applications - Sens.'!J49)*0.5*'1. IA Scenario'!$E$29</f>
        <v>0</v>
      </c>
      <c r="E58" s="117">
        <f>('6. Future Applications - Sens.'!K49)*0.5*'1. IA Scenario'!$E$29</f>
        <v>0</v>
      </c>
      <c r="F58" s="117">
        <f>('6. Future Applications - Sens.'!L49)*0.5*'1. IA Scenario'!$E$29</f>
        <v>0</v>
      </c>
      <c r="G58" s="117">
        <f>('6. Future Applications - Sens.'!M49)*0.5*'1. IA Scenario'!$E$29</f>
        <v>0</v>
      </c>
      <c r="H58" s="117">
        <f>('6. Future Applications - Sens.'!N49)*0.5*'1. IA Scenario'!$E$29</f>
        <v>0</v>
      </c>
      <c r="I58" s="117">
        <f>('6. Future Applications - Sens.'!O49)*0.5*'1. IA Scenario'!$E$29</f>
        <v>0</v>
      </c>
      <c r="J58" s="117">
        <f>('6. Future Applications - Sens.'!P49)*0.5*'1. IA Scenario'!$E$29</f>
        <v>0</v>
      </c>
      <c r="K58" s="117">
        <f>('6. Future Applications - Sens.'!Q49)*0.5*'1. IA Scenario'!$E$29</f>
        <v>0</v>
      </c>
      <c r="L58" s="117">
        <f>('6. Future Applications - Sens.'!R49)*0.5*'1. IA Scenario'!$E$29</f>
        <v>0</v>
      </c>
      <c r="M58" s="117">
        <f>('6. Future Applications - Sens.'!S49)*0.5*'1. IA Scenario'!$E$29</f>
        <v>0</v>
      </c>
      <c r="N58" s="117">
        <f>('6. Future Applications - Sens.'!T49)*0.5*'1. IA Scenario'!$E$29</f>
        <v>0</v>
      </c>
      <c r="O58" s="117">
        <f>('6. Future Applications - Sens.'!U49)*0.5*'1. IA Scenario'!$E$29</f>
        <v>0</v>
      </c>
      <c r="P58" s="117">
        <f>('6. Future Applications - Sens.'!V49)*0.5*'1. IA Scenario'!$E$29</f>
        <v>0</v>
      </c>
      <c r="Q58" s="117">
        <f>('6. Future Applications - Sens.'!W49)*0.5*'1. IA Scenario'!$E$29</f>
        <v>0</v>
      </c>
      <c r="R58" s="117">
        <f>('6. Future Applications - Sens.'!X49)*0.5*'1. IA Scenario'!$E$29</f>
        <v>0</v>
      </c>
      <c r="S58" s="117">
        <f>('6. Future Applications - Sens.'!Y49)*0.5*'1. IA Scenario'!$E$29</f>
        <v>0</v>
      </c>
      <c r="T58" s="117">
        <f>('6. Future Applications - Sens.'!Z49)*0.5*'1. IA Scenario'!$E$29</f>
        <v>0</v>
      </c>
      <c r="U58" s="117">
        <f>('6. Future Applications - Sens.'!AA49)*0.5*'1. IA Scenario'!$E$29</f>
        <v>0</v>
      </c>
      <c r="V58" s="117">
        <f>('6. Future Applications - Sens.'!AB49)*0.5*'1. IA Scenario'!$E$29</f>
        <v>0</v>
      </c>
      <c r="W58" s="118">
        <f>SUM(C58:V58)</f>
        <v>3.0000000000000001E-3</v>
      </c>
      <c r="X58" s="117">
        <f>W58/20</f>
        <v>1.5000000000000001E-4</v>
      </c>
    </row>
    <row r="59" spans="1:24" s="31" customFormat="1" ht="38.25">
      <c r="B59" s="93" t="s">
        <v>1143</v>
      </c>
      <c r="C59" s="117">
        <f>('6. Future Applications - Sens.'!I49)*0.5*'1. IA Scenario'!$E$30</f>
        <v>1.2E-2</v>
      </c>
      <c r="D59" s="117">
        <f>('6. Future Applications - Sens.'!J49)*0.5*'1. IA Scenario'!$E$30</f>
        <v>0</v>
      </c>
      <c r="E59" s="117">
        <f>('6. Future Applications - Sens.'!K49)*0.5*'1. IA Scenario'!$E$30</f>
        <v>0</v>
      </c>
      <c r="F59" s="117">
        <f>('6. Future Applications - Sens.'!L49)*0.5*'1. IA Scenario'!$E$30</f>
        <v>0</v>
      </c>
      <c r="G59" s="117">
        <f>('6. Future Applications - Sens.'!M49)*0.5*'1. IA Scenario'!$E$30</f>
        <v>0</v>
      </c>
      <c r="H59" s="117">
        <f>('6. Future Applications - Sens.'!N49)*0.5*'1. IA Scenario'!$E$30</f>
        <v>0</v>
      </c>
      <c r="I59" s="117">
        <f>('6. Future Applications - Sens.'!O49)*0.5*'1. IA Scenario'!$E$30</f>
        <v>0</v>
      </c>
      <c r="J59" s="117">
        <f>('6. Future Applications - Sens.'!P49)*0.5*'1. IA Scenario'!$E$30</f>
        <v>0</v>
      </c>
      <c r="K59" s="117">
        <f>('6. Future Applications - Sens.'!Q49)*0.5*'1. IA Scenario'!$E$30</f>
        <v>0</v>
      </c>
      <c r="L59" s="117">
        <f>('6. Future Applications - Sens.'!R49)*0.5*'1. IA Scenario'!$E$30</f>
        <v>0</v>
      </c>
      <c r="M59" s="117">
        <f>('6. Future Applications - Sens.'!S49)*0.5*'1. IA Scenario'!$E$30</f>
        <v>0</v>
      </c>
      <c r="N59" s="117">
        <f>('6. Future Applications - Sens.'!T49)*0.5*'1. IA Scenario'!$E$30</f>
        <v>0</v>
      </c>
      <c r="O59" s="117">
        <f>('6. Future Applications - Sens.'!U49)*0.5*'1. IA Scenario'!$E$30</f>
        <v>0</v>
      </c>
      <c r="P59" s="117">
        <f>('6. Future Applications - Sens.'!V49)*0.5*'1. IA Scenario'!$E$30</f>
        <v>0</v>
      </c>
      <c r="Q59" s="117">
        <f>('6. Future Applications - Sens.'!W49)*0.5*'1. IA Scenario'!$E$30</f>
        <v>0</v>
      </c>
      <c r="R59" s="117">
        <f>('6. Future Applications - Sens.'!X49)*0.5*'1. IA Scenario'!$E$30</f>
        <v>0</v>
      </c>
      <c r="S59" s="117">
        <f>('6. Future Applications - Sens.'!Y49)*0.5*'1. IA Scenario'!$E$30</f>
        <v>0</v>
      </c>
      <c r="T59" s="117">
        <f>('6. Future Applications - Sens.'!Z49)*0.5*'1. IA Scenario'!$E$30</f>
        <v>0</v>
      </c>
      <c r="U59" s="117">
        <f>('6. Future Applications - Sens.'!AA49)*0.5*'1. IA Scenario'!$E$30</f>
        <v>0</v>
      </c>
      <c r="V59" s="117">
        <f>('6. Future Applications - Sens.'!AB49)*0.5*'1. IA Scenario'!$E$30</f>
        <v>0</v>
      </c>
      <c r="W59" s="118">
        <f t="shared" ref="W59:W60" si="16">SUM(C59:V59)</f>
        <v>1.2E-2</v>
      </c>
      <c r="X59" s="117">
        <f t="shared" ref="X59:X60" si="17">W59/20</f>
        <v>6.0000000000000006E-4</v>
      </c>
    </row>
    <row r="60" spans="1:24" s="31" customFormat="1" ht="38.25">
      <c r="B60" s="93" t="s">
        <v>1144</v>
      </c>
      <c r="C60" s="117">
        <f>'6. Future Applications - Sens.'!I63*'1. IA Scenario'!$E$31</f>
        <v>1.4999999999999999E-2</v>
      </c>
      <c r="D60" s="117">
        <f>'6. Future Applications - Sens.'!J63*'1. IA Scenario'!$E$31</f>
        <v>0</v>
      </c>
      <c r="E60" s="117">
        <f>'6. Future Applications - Sens.'!K63*'1. IA Scenario'!$E$31</f>
        <v>0</v>
      </c>
      <c r="F60" s="117">
        <f>'6. Future Applications - Sens.'!L63*'1. IA Scenario'!$E$31</f>
        <v>0</v>
      </c>
      <c r="G60" s="117">
        <f>'6. Future Applications - Sens.'!M63*'1. IA Scenario'!$E$31</f>
        <v>0</v>
      </c>
      <c r="H60" s="117">
        <f>'6. Future Applications - Sens.'!N63*'1. IA Scenario'!$E$31</f>
        <v>0</v>
      </c>
      <c r="I60" s="117">
        <f>'6. Future Applications - Sens.'!O63*'1. IA Scenario'!$E$31</f>
        <v>0</v>
      </c>
      <c r="J60" s="117">
        <f>'6. Future Applications - Sens.'!P63*'1. IA Scenario'!$E$31</f>
        <v>0</v>
      </c>
      <c r="K60" s="117">
        <f>'6. Future Applications - Sens.'!Q63*'1. IA Scenario'!$E$31</f>
        <v>0</v>
      </c>
      <c r="L60" s="117">
        <f>'6. Future Applications - Sens.'!R63*'1. IA Scenario'!$E$31</f>
        <v>0</v>
      </c>
      <c r="M60" s="117">
        <f>'6. Future Applications - Sens.'!S63*'1. IA Scenario'!$E$31</f>
        <v>0</v>
      </c>
      <c r="N60" s="117">
        <f>'6. Future Applications - Sens.'!T63*'1. IA Scenario'!$E$31</f>
        <v>0</v>
      </c>
      <c r="O60" s="117">
        <f>'6. Future Applications - Sens.'!U63*'1. IA Scenario'!$E$31</f>
        <v>0</v>
      </c>
      <c r="P60" s="117">
        <f>'6. Future Applications - Sens.'!V63*'1. IA Scenario'!$E$31</f>
        <v>0</v>
      </c>
      <c r="Q60" s="117">
        <f>'6. Future Applications - Sens.'!W63*'1. IA Scenario'!$E$31</f>
        <v>0</v>
      </c>
      <c r="R60" s="117">
        <f>'6. Future Applications - Sens.'!X63*'1. IA Scenario'!$E$31</f>
        <v>0</v>
      </c>
      <c r="S60" s="117">
        <f>'6. Future Applications - Sens.'!Y63*'1. IA Scenario'!$E$31</f>
        <v>0</v>
      </c>
      <c r="T60" s="117">
        <f>'6. Future Applications - Sens.'!Z63*'1. IA Scenario'!$E$31</f>
        <v>0</v>
      </c>
      <c r="U60" s="117">
        <f>'6. Future Applications - Sens.'!AA63*'1. IA Scenario'!$E$31</f>
        <v>0</v>
      </c>
      <c r="V60" s="117">
        <f>'6. Future Applications - Sens.'!AB63*'1. IA Scenario'!$E$31</f>
        <v>0</v>
      </c>
      <c r="W60" s="118">
        <f t="shared" si="16"/>
        <v>1.4999999999999999E-2</v>
      </c>
      <c r="X60" s="117">
        <f t="shared" si="17"/>
        <v>7.5000000000000002E-4</v>
      </c>
    </row>
    <row r="61" spans="1:24" s="31" customFormat="1">
      <c r="B61" s="91"/>
      <c r="C61" s="115"/>
      <c r="D61" s="115"/>
      <c r="E61" s="115"/>
      <c r="F61" s="115"/>
      <c r="G61" s="115"/>
      <c r="H61" s="115"/>
      <c r="I61" s="115"/>
      <c r="J61" s="115"/>
      <c r="K61" s="115"/>
      <c r="L61" s="115"/>
      <c r="M61" s="115"/>
      <c r="N61" s="115"/>
      <c r="O61" s="115"/>
      <c r="P61" s="115"/>
      <c r="Q61" s="115"/>
      <c r="R61" s="115"/>
      <c r="S61" s="115"/>
      <c r="T61" s="115"/>
      <c r="U61" s="115"/>
      <c r="V61" s="115"/>
      <c r="W61" s="116"/>
      <c r="X61" s="95"/>
    </row>
    <row r="62" spans="1:24" s="31" customFormat="1">
      <c r="B62" s="92" t="s">
        <v>957</v>
      </c>
      <c r="C62" s="115"/>
      <c r="D62" s="115"/>
      <c r="E62" s="115"/>
      <c r="F62" s="115"/>
      <c r="G62" s="115"/>
      <c r="H62" s="115"/>
      <c r="I62" s="115"/>
      <c r="J62" s="115"/>
      <c r="K62" s="115"/>
      <c r="L62" s="115"/>
      <c r="M62" s="115"/>
      <c r="N62" s="115"/>
      <c r="O62" s="115"/>
      <c r="P62" s="115"/>
      <c r="Q62" s="115"/>
      <c r="R62" s="115"/>
      <c r="S62" s="115"/>
      <c r="T62" s="115"/>
      <c r="U62" s="115"/>
      <c r="V62" s="115"/>
      <c r="W62" s="116"/>
      <c r="X62" s="95"/>
    </row>
    <row r="63" spans="1:24" s="31" customFormat="1" ht="38.25">
      <c r="A63" s="36"/>
      <c r="B63" s="93" t="s">
        <v>1142</v>
      </c>
      <c r="C63" s="117">
        <f>('6. Future Applications - Sens.'!I43)*0.5*'1. IA Scenario'!$E$29</f>
        <v>0</v>
      </c>
      <c r="D63" s="117">
        <f>('6. Future Applications - Sens.'!J43)*0.5*'1. IA Scenario'!$E$29</f>
        <v>0</v>
      </c>
      <c r="E63" s="117">
        <f>('6. Future Applications - Sens.'!K43)*0.5*'1. IA Scenario'!$E$29</f>
        <v>0</v>
      </c>
      <c r="F63" s="117">
        <f>('6. Future Applications - Sens.'!L43)*0.5*'1. IA Scenario'!$E$29</f>
        <v>0</v>
      </c>
      <c r="G63" s="117">
        <f>('6. Future Applications - Sens.'!M43)*0.5*'1. IA Scenario'!$E$29</f>
        <v>0</v>
      </c>
      <c r="H63" s="117">
        <f>('6. Future Applications - Sens.'!N43)*0.5*'1. IA Scenario'!$E$29</f>
        <v>0</v>
      </c>
      <c r="I63" s="117">
        <f>('6. Future Applications - Sens.'!O43)*0.5*'1. IA Scenario'!$E$29</f>
        <v>0</v>
      </c>
      <c r="J63" s="117">
        <f>('6. Future Applications - Sens.'!P43)*0.5*'1. IA Scenario'!$E$29</f>
        <v>0</v>
      </c>
      <c r="K63" s="117">
        <f>('6. Future Applications - Sens.'!Q43)*0.5*'1. IA Scenario'!$E$29</f>
        <v>0</v>
      </c>
      <c r="L63" s="117">
        <f>('6. Future Applications - Sens.'!R43)*0.5*'1. IA Scenario'!$E$29</f>
        <v>3.0000000000000001E-3</v>
      </c>
      <c r="M63" s="117">
        <f>('6. Future Applications - Sens.'!S43)*0.5*'1. IA Scenario'!$E$29</f>
        <v>0</v>
      </c>
      <c r="N63" s="117">
        <f>('6. Future Applications - Sens.'!T43)*0.5*'1. IA Scenario'!$E$29</f>
        <v>0</v>
      </c>
      <c r="O63" s="117">
        <f>('6. Future Applications - Sens.'!U43)*0.5*'1. IA Scenario'!$E$29</f>
        <v>0</v>
      </c>
      <c r="P63" s="117">
        <f>('6. Future Applications - Sens.'!V43)*0.5*'1. IA Scenario'!$E$29</f>
        <v>0</v>
      </c>
      <c r="Q63" s="117">
        <f>('6. Future Applications - Sens.'!W43)*0.5*'1. IA Scenario'!$E$29</f>
        <v>0</v>
      </c>
      <c r="R63" s="117">
        <f>('6. Future Applications - Sens.'!X43)*0.5*'1. IA Scenario'!$E$29</f>
        <v>0</v>
      </c>
      <c r="S63" s="117">
        <f>('6. Future Applications - Sens.'!Y43)*0.5*'1. IA Scenario'!$E$29</f>
        <v>0</v>
      </c>
      <c r="T63" s="117">
        <f>('6. Future Applications - Sens.'!Z43)*0.5*'1. IA Scenario'!$E$29</f>
        <v>0</v>
      </c>
      <c r="U63" s="117">
        <f>('6. Future Applications - Sens.'!AA43)*0.5*'1. IA Scenario'!$E$29</f>
        <v>0</v>
      </c>
      <c r="V63" s="117">
        <f>('6. Future Applications - Sens.'!AB43)*0.5*'1. IA Scenario'!$E$29</f>
        <v>0</v>
      </c>
      <c r="W63" s="118">
        <f t="shared" ref="W63:W65" si="18">SUM(C63:V63)</f>
        <v>3.0000000000000001E-3</v>
      </c>
      <c r="X63" s="117">
        <f t="shared" ref="X63:X68" si="19">W63/20</f>
        <v>1.5000000000000001E-4</v>
      </c>
    </row>
    <row r="64" spans="1:24" s="31" customFormat="1" ht="38.25">
      <c r="B64" s="93" t="s">
        <v>1143</v>
      </c>
      <c r="C64" s="117">
        <f>('6. Future Applications - Sens.'!I43)*0.5*'1. IA Scenario'!$E$30</f>
        <v>0</v>
      </c>
      <c r="D64" s="117">
        <f>('6. Future Applications - Sens.'!J43)*0.5*'1. IA Scenario'!$E$30</f>
        <v>0</v>
      </c>
      <c r="E64" s="117">
        <f>('6. Future Applications - Sens.'!K43)*0.5*'1. IA Scenario'!$E$30</f>
        <v>0</v>
      </c>
      <c r="F64" s="117">
        <f>('6. Future Applications - Sens.'!L43)*0.5*'1. IA Scenario'!$E$30</f>
        <v>0</v>
      </c>
      <c r="G64" s="117">
        <f>('6. Future Applications - Sens.'!M43)*0.5*'1. IA Scenario'!$E$30</f>
        <v>0</v>
      </c>
      <c r="H64" s="117">
        <f>('6. Future Applications - Sens.'!N43)*0.5*'1. IA Scenario'!$E$30</f>
        <v>0</v>
      </c>
      <c r="I64" s="117">
        <f>('6. Future Applications - Sens.'!O43)*0.5*'1. IA Scenario'!$E$30</f>
        <v>0</v>
      </c>
      <c r="J64" s="117">
        <f>('6. Future Applications - Sens.'!P43)*0.5*'1. IA Scenario'!$E$30</f>
        <v>0</v>
      </c>
      <c r="K64" s="117">
        <f>('6. Future Applications - Sens.'!Q43)*0.5*'1. IA Scenario'!$E$30</f>
        <v>0</v>
      </c>
      <c r="L64" s="117">
        <f>('6. Future Applications - Sens.'!R43)*0.5*'1. IA Scenario'!$E$30</f>
        <v>1.2E-2</v>
      </c>
      <c r="M64" s="117">
        <f>('6. Future Applications - Sens.'!S43)*0.5*'1. IA Scenario'!$E$30</f>
        <v>0</v>
      </c>
      <c r="N64" s="117">
        <f>('6. Future Applications - Sens.'!T43)*0.5*'1. IA Scenario'!$E$30</f>
        <v>0</v>
      </c>
      <c r="O64" s="117">
        <f>('6. Future Applications - Sens.'!U43)*0.5*'1. IA Scenario'!$E$30</f>
        <v>0</v>
      </c>
      <c r="P64" s="117">
        <f>('6. Future Applications - Sens.'!V43)*0.5*'1. IA Scenario'!$E$30</f>
        <v>0</v>
      </c>
      <c r="Q64" s="117">
        <f>('6. Future Applications - Sens.'!W43)*0.5*'1. IA Scenario'!$E$30</f>
        <v>0</v>
      </c>
      <c r="R64" s="117">
        <f>('6. Future Applications - Sens.'!X43)*0.5*'1. IA Scenario'!$E$30</f>
        <v>0</v>
      </c>
      <c r="S64" s="117">
        <f>('6. Future Applications - Sens.'!Y43)*0.5*'1. IA Scenario'!$E$30</f>
        <v>0</v>
      </c>
      <c r="T64" s="117">
        <f>('6. Future Applications - Sens.'!Z43)*0.5*'1. IA Scenario'!$E$30</f>
        <v>0</v>
      </c>
      <c r="U64" s="117">
        <f>('6. Future Applications - Sens.'!AA43)*0.5*'1. IA Scenario'!$E$30</f>
        <v>0</v>
      </c>
      <c r="V64" s="117">
        <f>('6. Future Applications - Sens.'!AB43)*0.5*'1. IA Scenario'!$E$30</f>
        <v>0</v>
      </c>
      <c r="W64" s="118">
        <f t="shared" si="18"/>
        <v>1.2E-2</v>
      </c>
      <c r="X64" s="117">
        <f t="shared" si="19"/>
        <v>6.0000000000000006E-4</v>
      </c>
    </row>
    <row r="65" spans="1:62" s="31" customFormat="1" ht="38.25">
      <c r="B65" s="93" t="s">
        <v>1144</v>
      </c>
      <c r="C65" s="117">
        <f>'6. Future Applications - Sens.'!I57*'1. IA Scenario'!$E$31</f>
        <v>0</v>
      </c>
      <c r="D65" s="117">
        <f>'6. Future Applications - Sens.'!J57*'1. IA Scenario'!$E$31</f>
        <v>0</v>
      </c>
      <c r="E65" s="117">
        <f>'6. Future Applications - Sens.'!K57*'1. IA Scenario'!$E$31</f>
        <v>0</v>
      </c>
      <c r="F65" s="117">
        <f>'6. Future Applications - Sens.'!L57*'1. IA Scenario'!$E$31</f>
        <v>0</v>
      </c>
      <c r="G65" s="117">
        <f>'6. Future Applications - Sens.'!M57*'1. IA Scenario'!$E$31</f>
        <v>0</v>
      </c>
      <c r="H65" s="117">
        <f>'6. Future Applications - Sens.'!N57*'1. IA Scenario'!$E$31</f>
        <v>0</v>
      </c>
      <c r="I65" s="117">
        <f>'6. Future Applications - Sens.'!O57*'1. IA Scenario'!$E$31</f>
        <v>0</v>
      </c>
      <c r="J65" s="117">
        <f>'6. Future Applications - Sens.'!P57*'1. IA Scenario'!$E$31</f>
        <v>0</v>
      </c>
      <c r="K65" s="117">
        <f>'6. Future Applications - Sens.'!Q57*'1. IA Scenario'!$E$31</f>
        <v>0</v>
      </c>
      <c r="L65" s="117">
        <f>'6. Future Applications - Sens.'!R57*'1. IA Scenario'!$E$31</f>
        <v>5.0000000000000001E-3</v>
      </c>
      <c r="M65" s="117">
        <f>'6. Future Applications - Sens.'!S57*'1. IA Scenario'!$E$31</f>
        <v>0</v>
      </c>
      <c r="N65" s="117">
        <f>'6. Future Applications - Sens.'!T57*'1. IA Scenario'!$E$31</f>
        <v>0</v>
      </c>
      <c r="O65" s="117">
        <f>'6. Future Applications - Sens.'!U57*'1. IA Scenario'!$E$31</f>
        <v>0</v>
      </c>
      <c r="P65" s="117">
        <f>'6. Future Applications - Sens.'!V57*'1. IA Scenario'!$E$31</f>
        <v>0</v>
      </c>
      <c r="Q65" s="117">
        <f>'6. Future Applications - Sens.'!W57*'1. IA Scenario'!$E$31</f>
        <v>0</v>
      </c>
      <c r="R65" s="117">
        <f>'6. Future Applications - Sens.'!X57*'1. IA Scenario'!$E$31</f>
        <v>0</v>
      </c>
      <c r="S65" s="117">
        <f>'6. Future Applications - Sens.'!Y57*'1. IA Scenario'!$E$31</f>
        <v>0</v>
      </c>
      <c r="T65" s="117">
        <f>'6. Future Applications - Sens.'!Z57*'1. IA Scenario'!$E$31</f>
        <v>0</v>
      </c>
      <c r="U65" s="117">
        <f>'6. Future Applications - Sens.'!AA57*'1. IA Scenario'!$E$31</f>
        <v>0</v>
      </c>
      <c r="V65" s="117">
        <f>'6. Future Applications - Sens.'!AB57*'1. IA Scenario'!$E$31</f>
        <v>0</v>
      </c>
      <c r="W65" s="118">
        <f t="shared" si="18"/>
        <v>5.0000000000000001E-3</v>
      </c>
      <c r="X65" s="117">
        <f t="shared" si="19"/>
        <v>2.5000000000000001E-4</v>
      </c>
    </row>
    <row r="66" spans="1:62" s="31" customFormat="1">
      <c r="B66" s="93"/>
      <c r="C66" s="117"/>
      <c r="D66" s="117"/>
      <c r="E66" s="117"/>
      <c r="F66" s="117"/>
      <c r="G66" s="117"/>
      <c r="H66" s="117"/>
      <c r="I66" s="117"/>
      <c r="J66" s="117"/>
      <c r="K66" s="117"/>
      <c r="L66" s="117"/>
      <c r="M66" s="117"/>
      <c r="N66" s="117"/>
      <c r="O66" s="117"/>
      <c r="P66" s="117"/>
      <c r="Q66" s="117"/>
      <c r="R66" s="117"/>
      <c r="S66" s="117"/>
      <c r="T66" s="117"/>
      <c r="U66" s="117"/>
      <c r="V66" s="117"/>
      <c r="W66" s="118"/>
      <c r="X66" s="119"/>
    </row>
    <row r="67" spans="1:62" s="31" customFormat="1" ht="38.25">
      <c r="A67" s="83"/>
      <c r="B67" s="93" t="s">
        <v>794</v>
      </c>
      <c r="C67" s="117">
        <f>'3. Future Applications'!K499*'1. IA Scenario'!$E$21</f>
        <v>0</v>
      </c>
      <c r="D67" s="117">
        <f>'3. Future Applications'!L499*'1. IA Scenario'!$E$21</f>
        <v>0</v>
      </c>
      <c r="E67" s="117">
        <f>'3. Future Applications'!M499*'1. IA Scenario'!$E$21</f>
        <v>0</v>
      </c>
      <c r="F67" s="117">
        <f>'3. Future Applications'!N499*'1. IA Scenario'!$E$21</f>
        <v>0</v>
      </c>
      <c r="G67" s="117">
        <f>'3. Future Applications'!O499*'1. IA Scenario'!$E$21</f>
        <v>0</v>
      </c>
      <c r="H67" s="117">
        <f>'3. Future Applications'!P499*'1. IA Scenario'!$E$21</f>
        <v>0</v>
      </c>
      <c r="I67" s="117">
        <f>'3. Future Applications'!Q499*'1. IA Scenario'!$E$21</f>
        <v>0</v>
      </c>
      <c r="J67" s="117">
        <f>'3. Future Applications'!R499*'1. IA Scenario'!$E$21</f>
        <v>0</v>
      </c>
      <c r="K67" s="117">
        <f>'3. Future Applications'!S499*'1. IA Scenario'!$E$21</f>
        <v>0</v>
      </c>
      <c r="L67" s="117">
        <f>'3. Future Applications'!T499*'1. IA Scenario'!$E$21</f>
        <v>0</v>
      </c>
      <c r="M67" s="117">
        <f>'3. Future Applications'!U499*'1. IA Scenario'!$E$21</f>
        <v>0</v>
      </c>
      <c r="N67" s="117">
        <f>'3. Future Applications'!V499*'1. IA Scenario'!$E$21</f>
        <v>0</v>
      </c>
      <c r="O67" s="117">
        <f>'3. Future Applications'!W499*'1. IA Scenario'!$E$21</f>
        <v>0</v>
      </c>
      <c r="P67" s="117">
        <f>'3. Future Applications'!X499*'1. IA Scenario'!$E$21</f>
        <v>0</v>
      </c>
      <c r="Q67" s="117">
        <f>'3. Future Applications'!Y499*'1. IA Scenario'!$E$21</f>
        <v>0</v>
      </c>
      <c r="R67" s="117">
        <f>'3. Future Applications'!Z499*'1. IA Scenario'!$E$21</f>
        <v>0</v>
      </c>
      <c r="S67" s="117">
        <f>'3. Future Applications'!AA499*'1. IA Scenario'!$E$21</f>
        <v>0</v>
      </c>
      <c r="T67" s="117">
        <f>'3. Future Applications'!AB499*'1. IA Scenario'!$E$21</f>
        <v>0</v>
      </c>
      <c r="U67" s="117">
        <f>'3. Future Applications'!AC499*'1. IA Scenario'!$E$21</f>
        <v>0</v>
      </c>
      <c r="V67" s="117">
        <f>'3. Future Applications'!AD499*'1. IA Scenario'!$E$21</f>
        <v>0</v>
      </c>
      <c r="W67" s="118">
        <f t="shared" ref="W67:W68" si="20">SUM(C67:V67)</f>
        <v>0</v>
      </c>
      <c r="X67" s="117">
        <f t="shared" si="19"/>
        <v>0</v>
      </c>
    </row>
    <row r="68" spans="1:62" s="96" customFormat="1" ht="25.5">
      <c r="A68" s="95"/>
      <c r="B68" s="93" t="s">
        <v>781</v>
      </c>
      <c r="C68" s="117">
        <f>'3. Future Applications'!K492*'1. IA Scenario'!$E$20</f>
        <v>0</v>
      </c>
      <c r="D68" s="117">
        <f>'3. Future Applications'!L492*'1. IA Scenario'!$E$20</f>
        <v>0</v>
      </c>
      <c r="E68" s="117">
        <f>'3. Future Applications'!M492*'1. IA Scenario'!$E$20</f>
        <v>0</v>
      </c>
      <c r="F68" s="117">
        <f>'3. Future Applications'!N492*'1. IA Scenario'!$E$20</f>
        <v>0</v>
      </c>
      <c r="G68" s="117">
        <f>'3. Future Applications'!O492*'1. IA Scenario'!$E$20</f>
        <v>0</v>
      </c>
      <c r="H68" s="117">
        <f>'3. Future Applications'!P492*'1. IA Scenario'!$E$20</f>
        <v>0</v>
      </c>
      <c r="I68" s="117">
        <f>'3. Future Applications'!Q492*'1. IA Scenario'!$E$20</f>
        <v>0</v>
      </c>
      <c r="J68" s="117">
        <f>'3. Future Applications'!R492*'1. IA Scenario'!$E$20</f>
        <v>0</v>
      </c>
      <c r="K68" s="117">
        <f>'3. Future Applications'!S492*'1. IA Scenario'!$E$20</f>
        <v>0</v>
      </c>
      <c r="L68" s="117">
        <f>'3. Future Applications'!T492*'1. IA Scenario'!$E$20</f>
        <v>0</v>
      </c>
      <c r="M68" s="117">
        <f>'3. Future Applications'!U492*'1. IA Scenario'!$E$20</f>
        <v>0</v>
      </c>
      <c r="N68" s="117">
        <f>'3. Future Applications'!V492*'1. IA Scenario'!$E$20</f>
        <v>0</v>
      </c>
      <c r="O68" s="117">
        <f>'3. Future Applications'!W492*'1. IA Scenario'!$E$20</f>
        <v>0</v>
      </c>
      <c r="P68" s="117">
        <f>'3. Future Applications'!X492*'1. IA Scenario'!$E$20</f>
        <v>0</v>
      </c>
      <c r="Q68" s="117">
        <f>'3. Future Applications'!Y492*'1. IA Scenario'!$E$20</f>
        <v>0</v>
      </c>
      <c r="R68" s="117">
        <f>'3. Future Applications'!Z492*'1. IA Scenario'!$E$20</f>
        <v>0</v>
      </c>
      <c r="S68" s="117">
        <f>'3. Future Applications'!AA492*'1. IA Scenario'!$E$20</f>
        <v>0</v>
      </c>
      <c r="T68" s="117">
        <f>'3. Future Applications'!AB492*'1. IA Scenario'!$E$20</f>
        <v>0</v>
      </c>
      <c r="U68" s="117">
        <f>'3. Future Applications'!AC492*'1. IA Scenario'!$E$20</f>
        <v>0</v>
      </c>
      <c r="V68" s="117">
        <f>'3. Future Applications'!AD492*'1. IA Scenario'!$E$20</f>
        <v>0</v>
      </c>
      <c r="W68" s="118">
        <f t="shared" si="20"/>
        <v>0</v>
      </c>
      <c r="X68" s="117">
        <f t="shared" si="19"/>
        <v>0</v>
      </c>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row>
    <row r="69" spans="1:62" s="31" customFormat="1">
      <c r="A69" s="83"/>
      <c r="B69" s="101" t="s">
        <v>799</v>
      </c>
      <c r="C69" s="119"/>
      <c r="D69" s="119"/>
      <c r="E69" s="119"/>
      <c r="F69" s="119"/>
      <c r="G69" s="119"/>
      <c r="H69" s="119"/>
      <c r="I69" s="119"/>
      <c r="J69" s="119"/>
      <c r="K69" s="119"/>
      <c r="L69" s="119"/>
      <c r="M69" s="119"/>
      <c r="N69" s="119"/>
      <c r="O69" s="119"/>
      <c r="P69" s="119"/>
      <c r="Q69" s="119"/>
      <c r="R69" s="119"/>
      <c r="S69" s="119"/>
      <c r="T69" s="119"/>
      <c r="U69" s="119"/>
      <c r="V69" s="119"/>
      <c r="W69" s="120"/>
      <c r="X69" s="119"/>
    </row>
    <row r="70" spans="1:62" s="31" customFormat="1">
      <c r="A70" s="83"/>
      <c r="B70" s="95" t="s">
        <v>800</v>
      </c>
      <c r="C70" s="117">
        <f>SUM(C67:C68,C63:C65,C58:C60)</f>
        <v>0.03</v>
      </c>
      <c r="D70" s="117">
        <f t="shared" ref="D70:V70" si="21">SUM(D67:D68,D63:D65,D58:D60)</f>
        <v>0</v>
      </c>
      <c r="E70" s="117">
        <f t="shared" si="21"/>
        <v>0</v>
      </c>
      <c r="F70" s="117">
        <f t="shared" si="21"/>
        <v>0</v>
      </c>
      <c r="G70" s="117">
        <f t="shared" si="21"/>
        <v>0</v>
      </c>
      <c r="H70" s="117">
        <f t="shared" si="21"/>
        <v>0</v>
      </c>
      <c r="I70" s="117">
        <f t="shared" si="21"/>
        <v>0</v>
      </c>
      <c r="J70" s="117">
        <f t="shared" si="21"/>
        <v>0</v>
      </c>
      <c r="K70" s="117">
        <f t="shared" si="21"/>
        <v>0</v>
      </c>
      <c r="L70" s="117">
        <f t="shared" si="21"/>
        <v>0.02</v>
      </c>
      <c r="M70" s="117">
        <f t="shared" si="21"/>
        <v>0</v>
      </c>
      <c r="N70" s="117">
        <f t="shared" si="21"/>
        <v>0</v>
      </c>
      <c r="O70" s="117">
        <f t="shared" si="21"/>
        <v>0</v>
      </c>
      <c r="P70" s="117">
        <f t="shared" si="21"/>
        <v>0</v>
      </c>
      <c r="Q70" s="117">
        <f t="shared" si="21"/>
        <v>0</v>
      </c>
      <c r="R70" s="117">
        <f t="shared" si="21"/>
        <v>0</v>
      </c>
      <c r="S70" s="117">
        <f t="shared" si="21"/>
        <v>0</v>
      </c>
      <c r="T70" s="117">
        <f t="shared" si="21"/>
        <v>0</v>
      </c>
      <c r="U70" s="117">
        <f t="shared" si="21"/>
        <v>0</v>
      </c>
      <c r="V70" s="117">
        <f t="shared" si="21"/>
        <v>0</v>
      </c>
      <c r="W70" s="118">
        <f>SUM(C70:V70)</f>
        <v>0.05</v>
      </c>
      <c r="X70" s="119">
        <f>W70/20</f>
        <v>2.5000000000000001E-3</v>
      </c>
    </row>
    <row r="71" spans="1:62" s="31" customFormat="1">
      <c r="A71" s="83"/>
      <c r="B71" s="95" t="s">
        <v>1149</v>
      </c>
      <c r="C71" s="117">
        <v>0</v>
      </c>
      <c r="D71" s="117">
        <v>0</v>
      </c>
      <c r="E71" s="117">
        <v>0</v>
      </c>
      <c r="F71" s="117">
        <v>0</v>
      </c>
      <c r="G71" s="117">
        <v>0</v>
      </c>
      <c r="H71" s="117">
        <v>0</v>
      </c>
      <c r="I71" s="117">
        <v>0</v>
      </c>
      <c r="J71" s="117">
        <v>0</v>
      </c>
      <c r="K71" s="117">
        <v>0</v>
      </c>
      <c r="L71" s="117">
        <v>0</v>
      </c>
      <c r="M71" s="117">
        <v>0</v>
      </c>
      <c r="N71" s="117">
        <v>0</v>
      </c>
      <c r="O71" s="117">
        <v>0</v>
      </c>
      <c r="P71" s="117">
        <v>0</v>
      </c>
      <c r="Q71" s="117">
        <v>0</v>
      </c>
      <c r="R71" s="117">
        <v>0</v>
      </c>
      <c r="S71" s="117">
        <v>0</v>
      </c>
      <c r="T71" s="117">
        <v>0</v>
      </c>
      <c r="U71" s="117">
        <v>0</v>
      </c>
      <c r="V71" s="117">
        <v>0</v>
      </c>
      <c r="W71" s="118">
        <f>SUM(C71:V71)</f>
        <v>0</v>
      </c>
      <c r="X71" s="119">
        <f>W71/20</f>
        <v>0</v>
      </c>
    </row>
    <row r="72" spans="1:62" s="31" customFormat="1">
      <c r="A72" s="83"/>
      <c r="B72" s="101" t="s">
        <v>799</v>
      </c>
      <c r="C72" s="117">
        <f t="shared" ref="C72:V72" si="22">SUM(C70:C70)</f>
        <v>0.03</v>
      </c>
      <c r="D72" s="117">
        <f t="shared" si="22"/>
        <v>0</v>
      </c>
      <c r="E72" s="117">
        <f t="shared" si="22"/>
        <v>0</v>
      </c>
      <c r="F72" s="117">
        <f t="shared" si="22"/>
        <v>0</v>
      </c>
      <c r="G72" s="117">
        <f t="shared" si="22"/>
        <v>0</v>
      </c>
      <c r="H72" s="117">
        <f t="shared" si="22"/>
        <v>0</v>
      </c>
      <c r="I72" s="117">
        <f t="shared" si="22"/>
        <v>0</v>
      </c>
      <c r="J72" s="117">
        <f t="shared" si="22"/>
        <v>0</v>
      </c>
      <c r="K72" s="117">
        <f t="shared" si="22"/>
        <v>0</v>
      </c>
      <c r="L72" s="117">
        <f t="shared" si="22"/>
        <v>0.02</v>
      </c>
      <c r="M72" s="117">
        <f t="shared" si="22"/>
        <v>0</v>
      </c>
      <c r="N72" s="117">
        <f t="shared" si="22"/>
        <v>0</v>
      </c>
      <c r="O72" s="117">
        <f t="shared" si="22"/>
        <v>0</v>
      </c>
      <c r="P72" s="117">
        <f t="shared" si="22"/>
        <v>0</v>
      </c>
      <c r="Q72" s="117">
        <f t="shared" si="22"/>
        <v>0</v>
      </c>
      <c r="R72" s="117">
        <f t="shared" si="22"/>
        <v>0</v>
      </c>
      <c r="S72" s="117">
        <f t="shared" si="22"/>
        <v>0</v>
      </c>
      <c r="T72" s="117">
        <f t="shared" si="22"/>
        <v>0</v>
      </c>
      <c r="U72" s="117">
        <f t="shared" si="22"/>
        <v>0</v>
      </c>
      <c r="V72" s="117">
        <f t="shared" si="22"/>
        <v>0</v>
      </c>
      <c r="W72" s="118">
        <f>SUM(C72:V72)</f>
        <v>0.05</v>
      </c>
      <c r="X72" s="119">
        <f>W72/20</f>
        <v>2.5000000000000001E-3</v>
      </c>
    </row>
    <row r="73" spans="1:62" s="31" customFormat="1">
      <c r="A73" s="83"/>
      <c r="B73" s="95" t="s">
        <v>795</v>
      </c>
      <c r="C73" s="119">
        <v>0.96618357487922713</v>
      </c>
      <c r="D73" s="119">
        <v>0.93351070036640305</v>
      </c>
      <c r="E73" s="119">
        <v>0.90194270566802237</v>
      </c>
      <c r="F73" s="119">
        <v>0.87144222769857238</v>
      </c>
      <c r="G73" s="119">
        <v>0.84197316685852419</v>
      </c>
      <c r="H73" s="119">
        <v>0.81350064430775282</v>
      </c>
      <c r="I73" s="119">
        <v>0.78599096068381913</v>
      </c>
      <c r="J73" s="119">
        <v>0.75941155621625056</v>
      </c>
      <c r="K73" s="119">
        <v>0.73373097218961414</v>
      </c>
      <c r="L73" s="119">
        <v>0.70891881370977217</v>
      </c>
      <c r="M73" s="119">
        <v>0.68494571372924851</v>
      </c>
      <c r="N73" s="119">
        <v>0.66178329828912896</v>
      </c>
      <c r="O73" s="119">
        <v>0.63940415293635666</v>
      </c>
      <c r="P73" s="119">
        <v>0.61778179027667302</v>
      </c>
      <c r="Q73" s="119">
        <v>0.59689061862480497</v>
      </c>
      <c r="R73" s="119">
        <v>0.57670591171478747</v>
      </c>
      <c r="S73" s="119">
        <v>0.55720377943457733</v>
      </c>
      <c r="T73" s="119">
        <v>0.53836113955031628</v>
      </c>
      <c r="U73" s="119">
        <v>0.52015569038677911</v>
      </c>
      <c r="V73" s="119">
        <v>0.50256588443167061</v>
      </c>
      <c r="W73" s="118"/>
      <c r="X73" s="119"/>
    </row>
    <row r="74" spans="1:62" s="31" customFormat="1">
      <c r="A74" s="83"/>
      <c r="B74" s="101" t="s">
        <v>1150</v>
      </c>
      <c r="C74" s="124">
        <f t="shared" ref="C74:V74" si="23">C72*C73</f>
        <v>2.8985507246376812E-2</v>
      </c>
      <c r="D74" s="124">
        <f t="shared" si="23"/>
        <v>0</v>
      </c>
      <c r="E74" s="124">
        <f t="shared" si="23"/>
        <v>0</v>
      </c>
      <c r="F74" s="124">
        <f t="shared" si="23"/>
        <v>0</v>
      </c>
      <c r="G74" s="124">
        <f t="shared" si="23"/>
        <v>0</v>
      </c>
      <c r="H74" s="124">
        <f t="shared" si="23"/>
        <v>0</v>
      </c>
      <c r="I74" s="124">
        <f t="shared" si="23"/>
        <v>0</v>
      </c>
      <c r="J74" s="124">
        <f t="shared" si="23"/>
        <v>0</v>
      </c>
      <c r="K74" s="124">
        <f t="shared" si="23"/>
        <v>0</v>
      </c>
      <c r="L74" s="124">
        <f t="shared" si="23"/>
        <v>1.4178376274195444E-2</v>
      </c>
      <c r="M74" s="124">
        <f t="shared" si="23"/>
        <v>0</v>
      </c>
      <c r="N74" s="124">
        <f t="shared" si="23"/>
        <v>0</v>
      </c>
      <c r="O74" s="124">
        <f t="shared" si="23"/>
        <v>0</v>
      </c>
      <c r="P74" s="124">
        <f t="shared" si="23"/>
        <v>0</v>
      </c>
      <c r="Q74" s="124">
        <f t="shared" si="23"/>
        <v>0</v>
      </c>
      <c r="R74" s="124">
        <f t="shared" si="23"/>
        <v>0</v>
      </c>
      <c r="S74" s="124">
        <f t="shared" si="23"/>
        <v>0</v>
      </c>
      <c r="T74" s="124">
        <f t="shared" si="23"/>
        <v>0</v>
      </c>
      <c r="U74" s="124">
        <f t="shared" si="23"/>
        <v>0</v>
      </c>
      <c r="V74" s="124">
        <f t="shared" si="23"/>
        <v>0</v>
      </c>
      <c r="W74" s="126">
        <f>SUM(C74:V74)</f>
        <v>4.3163883520572252E-2</v>
      </c>
      <c r="X74" s="125"/>
    </row>
    <row r="75" spans="1:62" s="31" customFormat="1" ht="13.5" thickBot="1">
      <c r="A75" s="86"/>
      <c r="B75" s="97"/>
      <c r="C75" s="121"/>
      <c r="D75" s="121"/>
      <c r="E75" s="121"/>
      <c r="F75" s="121"/>
      <c r="G75" s="121"/>
      <c r="H75" s="121"/>
      <c r="I75" s="121"/>
      <c r="J75" s="121"/>
      <c r="K75" s="121"/>
      <c r="L75" s="121"/>
      <c r="M75" s="121"/>
      <c r="N75" s="121"/>
      <c r="O75" s="121"/>
      <c r="P75" s="121"/>
      <c r="Q75" s="121"/>
      <c r="R75" s="121"/>
      <c r="S75" s="121"/>
      <c r="T75" s="121"/>
      <c r="U75" s="121"/>
      <c r="V75" s="121"/>
      <c r="W75" s="128"/>
      <c r="X75" s="122"/>
    </row>
    <row r="76" spans="1:62" s="31" customFormat="1">
      <c r="A76" s="36" t="s">
        <v>1137</v>
      </c>
      <c r="B76" s="89"/>
      <c r="C76" s="95"/>
      <c r="D76" s="95"/>
      <c r="E76" s="95"/>
      <c r="F76" s="95"/>
      <c r="G76" s="95"/>
      <c r="H76" s="95"/>
      <c r="I76" s="95"/>
      <c r="J76" s="95"/>
      <c r="K76" s="95"/>
      <c r="L76" s="95"/>
      <c r="M76" s="95"/>
      <c r="N76" s="95"/>
      <c r="O76" s="95"/>
      <c r="P76" s="95"/>
      <c r="Q76" s="95"/>
      <c r="R76" s="95"/>
      <c r="S76" s="95"/>
      <c r="T76" s="95"/>
      <c r="U76" s="95"/>
      <c r="V76" s="95"/>
      <c r="W76" s="123"/>
      <c r="X76" s="95"/>
    </row>
    <row r="77" spans="1:62" s="31" customFormat="1">
      <c r="A77" s="36"/>
      <c r="B77" s="89"/>
      <c r="C77" s="95"/>
      <c r="D77" s="95"/>
      <c r="E77" s="95"/>
      <c r="F77" s="95"/>
      <c r="G77" s="95"/>
      <c r="H77" s="95"/>
      <c r="I77" s="95"/>
      <c r="J77" s="95"/>
      <c r="K77" s="95"/>
      <c r="L77" s="95"/>
      <c r="M77" s="95"/>
      <c r="N77" s="95"/>
      <c r="O77" s="95"/>
      <c r="P77" s="95"/>
      <c r="Q77" s="95"/>
      <c r="R77" s="95"/>
      <c r="S77" s="95"/>
      <c r="T77" s="95"/>
      <c r="U77" s="95"/>
      <c r="V77" s="95"/>
      <c r="W77" s="123"/>
      <c r="X77" s="95"/>
    </row>
    <row r="78" spans="1:62" s="31" customFormat="1">
      <c r="B78" s="91" t="s">
        <v>1148</v>
      </c>
      <c r="C78" s="115"/>
      <c r="D78" s="115"/>
      <c r="E78" s="115"/>
      <c r="F78" s="115"/>
      <c r="G78" s="115"/>
      <c r="H78" s="115"/>
      <c r="I78" s="115"/>
      <c r="J78" s="115"/>
      <c r="K78" s="115"/>
      <c r="L78" s="115"/>
      <c r="M78" s="115"/>
      <c r="N78" s="115"/>
      <c r="O78" s="115"/>
      <c r="P78" s="115"/>
      <c r="Q78" s="115"/>
      <c r="R78" s="115"/>
      <c r="S78" s="115"/>
      <c r="T78" s="115"/>
      <c r="U78" s="115"/>
      <c r="V78" s="115"/>
      <c r="W78" s="116"/>
      <c r="X78" s="95"/>
    </row>
    <row r="79" spans="1:62" s="31" customFormat="1">
      <c r="B79" s="92" t="s">
        <v>956</v>
      </c>
      <c r="C79" s="115"/>
      <c r="D79" s="115"/>
      <c r="E79" s="115"/>
      <c r="F79" s="115"/>
      <c r="G79" s="115"/>
      <c r="H79" s="115"/>
      <c r="I79" s="115"/>
      <c r="J79" s="115"/>
      <c r="K79" s="115"/>
      <c r="L79" s="115"/>
      <c r="M79" s="115"/>
      <c r="N79" s="115"/>
      <c r="O79" s="115"/>
      <c r="P79" s="115"/>
      <c r="Q79" s="115"/>
      <c r="R79" s="115"/>
      <c r="S79" s="115"/>
      <c r="T79" s="115"/>
      <c r="U79" s="115"/>
      <c r="V79" s="115"/>
      <c r="W79" s="116"/>
      <c r="X79" s="95"/>
    </row>
    <row r="80" spans="1:62" s="31" customFormat="1" ht="38.25">
      <c r="B80" s="93" t="s">
        <v>1142</v>
      </c>
      <c r="C80" s="117">
        <f>('6. Future Applications - Sens.'!I48)*0.5*'1. IA Scenario'!$E$29</f>
        <v>0</v>
      </c>
      <c r="D80" s="117">
        <f>('6. Future Applications - Sens.'!J48)*0.5*'1. IA Scenario'!$E$29</f>
        <v>0</v>
      </c>
      <c r="E80" s="117">
        <f>('6. Future Applications - Sens.'!K48)*0.5*'1. IA Scenario'!$E$29</f>
        <v>0</v>
      </c>
      <c r="F80" s="117">
        <f>('6. Future Applications - Sens.'!L48)*0.5*'1. IA Scenario'!$E$29</f>
        <v>0</v>
      </c>
      <c r="G80" s="117">
        <f>('6. Future Applications - Sens.'!M48)*0.5*'1. IA Scenario'!$E$29</f>
        <v>0</v>
      </c>
      <c r="H80" s="117">
        <f>('6. Future Applications - Sens.'!N48)*0.5*'1. IA Scenario'!$E$29</f>
        <v>0</v>
      </c>
      <c r="I80" s="117">
        <f>('6. Future Applications - Sens.'!O48)*0.5*'1. IA Scenario'!$E$29</f>
        <v>0</v>
      </c>
      <c r="J80" s="117">
        <f>('6. Future Applications - Sens.'!P48)*0.5*'1. IA Scenario'!$E$29</f>
        <v>0</v>
      </c>
      <c r="K80" s="117">
        <f>('6. Future Applications - Sens.'!Q48)*0.5*'1. IA Scenario'!$E$29</f>
        <v>0</v>
      </c>
      <c r="L80" s="117">
        <f>('6. Future Applications - Sens.'!R48)*0.5*'1. IA Scenario'!$E$29</f>
        <v>0</v>
      </c>
      <c r="M80" s="117">
        <f>('6. Future Applications - Sens.'!S48)*0.5*'1. IA Scenario'!$E$29</f>
        <v>0</v>
      </c>
      <c r="N80" s="117">
        <f>('6. Future Applications - Sens.'!T48)*0.5*'1. IA Scenario'!$E$29</f>
        <v>0</v>
      </c>
      <c r="O80" s="117">
        <f>('6. Future Applications - Sens.'!U48)*0.5*'1. IA Scenario'!$E$29</f>
        <v>0</v>
      </c>
      <c r="P80" s="117">
        <f>('6. Future Applications - Sens.'!V48)*0.5*'1. IA Scenario'!$E$29</f>
        <v>0</v>
      </c>
      <c r="Q80" s="117">
        <f>('6. Future Applications - Sens.'!W48)*0.5*'1. IA Scenario'!$E$29</f>
        <v>0</v>
      </c>
      <c r="R80" s="117">
        <f>('6. Future Applications - Sens.'!X48)*0.5*'1. IA Scenario'!$E$29</f>
        <v>0</v>
      </c>
      <c r="S80" s="117">
        <f>('6. Future Applications - Sens.'!Y48)*0.5*'1. IA Scenario'!$E$29</f>
        <v>0</v>
      </c>
      <c r="T80" s="117">
        <f>('6. Future Applications - Sens.'!Z48)*0.5*'1. IA Scenario'!$E$29</f>
        <v>0</v>
      </c>
      <c r="U80" s="117">
        <f>('6. Future Applications - Sens.'!AA48)*0.5*'1. IA Scenario'!$E$29</f>
        <v>0</v>
      </c>
      <c r="V80" s="117">
        <f>('6. Future Applications - Sens.'!AB48)*0.5*'1. IA Scenario'!$E$29</f>
        <v>0</v>
      </c>
      <c r="W80" s="118">
        <f>SUM(C80:V80)</f>
        <v>0</v>
      </c>
      <c r="X80" s="117">
        <f>W80/20</f>
        <v>0</v>
      </c>
    </row>
    <row r="81" spans="1:62" s="31" customFormat="1" ht="38.25">
      <c r="B81" s="93" t="s">
        <v>1143</v>
      </c>
      <c r="C81" s="117">
        <f>('6. Future Applications - Sens.'!I48)*0.5*'1. IA Scenario'!$E$30</f>
        <v>0</v>
      </c>
      <c r="D81" s="117">
        <f>('6. Future Applications - Sens.'!J48)*0.5*'1. IA Scenario'!$E$30</f>
        <v>0</v>
      </c>
      <c r="E81" s="117">
        <f>('6. Future Applications - Sens.'!K48)*0.5*'1. IA Scenario'!$E$30</f>
        <v>0</v>
      </c>
      <c r="F81" s="117">
        <f>('6. Future Applications - Sens.'!L48)*0.5*'1. IA Scenario'!$E$30</f>
        <v>0</v>
      </c>
      <c r="G81" s="117">
        <f>('6. Future Applications - Sens.'!M48)*0.5*'1. IA Scenario'!$E$30</f>
        <v>0</v>
      </c>
      <c r="H81" s="117">
        <f>('6. Future Applications - Sens.'!N48)*0.5*'1. IA Scenario'!$E$30</f>
        <v>0</v>
      </c>
      <c r="I81" s="117">
        <f>('6. Future Applications - Sens.'!O48)*0.5*'1. IA Scenario'!$E$30</f>
        <v>0</v>
      </c>
      <c r="J81" s="117">
        <f>('6. Future Applications - Sens.'!P48)*0.5*'1. IA Scenario'!$E$30</f>
        <v>0</v>
      </c>
      <c r="K81" s="117">
        <f>('6. Future Applications - Sens.'!Q48)*0.5*'1. IA Scenario'!$E$30</f>
        <v>0</v>
      </c>
      <c r="L81" s="117">
        <f>('6. Future Applications - Sens.'!R48)*0.5*'1. IA Scenario'!$E$30</f>
        <v>0</v>
      </c>
      <c r="M81" s="117">
        <f>('6. Future Applications - Sens.'!S48)*0.5*'1. IA Scenario'!$E$30</f>
        <v>0</v>
      </c>
      <c r="N81" s="117">
        <f>('6. Future Applications - Sens.'!T48)*0.5*'1. IA Scenario'!$E$30</f>
        <v>0</v>
      </c>
      <c r="O81" s="117">
        <f>('6. Future Applications - Sens.'!U48)*0.5*'1. IA Scenario'!$E$30</f>
        <v>0</v>
      </c>
      <c r="P81" s="117">
        <f>('6. Future Applications - Sens.'!V48)*0.5*'1. IA Scenario'!$E$30</f>
        <v>0</v>
      </c>
      <c r="Q81" s="117">
        <f>('6. Future Applications - Sens.'!W48)*0.5*'1. IA Scenario'!$E$30</f>
        <v>0</v>
      </c>
      <c r="R81" s="117">
        <f>('6. Future Applications - Sens.'!X48)*0.5*'1. IA Scenario'!$E$30</f>
        <v>0</v>
      </c>
      <c r="S81" s="117">
        <f>('6. Future Applications - Sens.'!Y48)*0.5*'1. IA Scenario'!$E$30</f>
        <v>0</v>
      </c>
      <c r="T81" s="117">
        <f>('6. Future Applications - Sens.'!Z48)*0.5*'1. IA Scenario'!$E$30</f>
        <v>0</v>
      </c>
      <c r="U81" s="117">
        <f>('6. Future Applications - Sens.'!AA48)*0.5*'1. IA Scenario'!$E$30</f>
        <v>0</v>
      </c>
      <c r="V81" s="117">
        <f>('6. Future Applications - Sens.'!AB48)*0.5*'1. IA Scenario'!$E$30</f>
        <v>0</v>
      </c>
      <c r="W81" s="118">
        <f t="shared" ref="W81:W82" si="24">SUM(C81:V81)</f>
        <v>0</v>
      </c>
      <c r="X81" s="117">
        <f t="shared" ref="X81:X82" si="25">W81/20</f>
        <v>0</v>
      </c>
    </row>
    <row r="82" spans="1:62" s="31" customFormat="1" ht="38.25">
      <c r="B82" s="93" t="s">
        <v>1144</v>
      </c>
      <c r="C82" s="117">
        <f>'6. Future Applications - Sens.'!I62*'1. IA Scenario'!$E$31</f>
        <v>0.03</v>
      </c>
      <c r="D82" s="117">
        <f>'6. Future Applications - Sens.'!J62*'1. IA Scenario'!$E$31</f>
        <v>0</v>
      </c>
      <c r="E82" s="117">
        <f>'6. Future Applications - Sens.'!K62*'1. IA Scenario'!$E$31</f>
        <v>0</v>
      </c>
      <c r="F82" s="117">
        <f>'6. Future Applications - Sens.'!L62*'1. IA Scenario'!$E$31</f>
        <v>0</v>
      </c>
      <c r="G82" s="117">
        <f>'6. Future Applications - Sens.'!M62*'1. IA Scenario'!$E$31</f>
        <v>0</v>
      </c>
      <c r="H82" s="117">
        <f>'6. Future Applications - Sens.'!N62*'1. IA Scenario'!$E$31</f>
        <v>0</v>
      </c>
      <c r="I82" s="117">
        <f>'6. Future Applications - Sens.'!O62*'1. IA Scenario'!$E$31</f>
        <v>0</v>
      </c>
      <c r="J82" s="117">
        <f>'6. Future Applications - Sens.'!P62*'1. IA Scenario'!$E$31</f>
        <v>0</v>
      </c>
      <c r="K82" s="117">
        <f>'6. Future Applications - Sens.'!Q62*'1. IA Scenario'!$E$31</f>
        <v>0</v>
      </c>
      <c r="L82" s="117">
        <f>'6. Future Applications - Sens.'!R62*'1. IA Scenario'!$E$31</f>
        <v>0</v>
      </c>
      <c r="M82" s="117">
        <f>'6. Future Applications - Sens.'!S62*'1. IA Scenario'!$E$31</f>
        <v>0</v>
      </c>
      <c r="N82" s="117">
        <f>'6. Future Applications - Sens.'!T62*'1. IA Scenario'!$E$31</f>
        <v>0</v>
      </c>
      <c r="O82" s="117">
        <f>'6. Future Applications - Sens.'!U62*'1. IA Scenario'!$E$31</f>
        <v>0</v>
      </c>
      <c r="P82" s="117">
        <f>'6. Future Applications - Sens.'!V62*'1. IA Scenario'!$E$31</f>
        <v>0</v>
      </c>
      <c r="Q82" s="117">
        <f>'6. Future Applications - Sens.'!W62*'1. IA Scenario'!$E$31</f>
        <v>0</v>
      </c>
      <c r="R82" s="117">
        <f>'6. Future Applications - Sens.'!X62*'1. IA Scenario'!$E$31</f>
        <v>0</v>
      </c>
      <c r="S82" s="117">
        <f>'6. Future Applications - Sens.'!Y62*'1. IA Scenario'!$E$31</f>
        <v>0</v>
      </c>
      <c r="T82" s="117">
        <f>'6. Future Applications - Sens.'!Z62*'1. IA Scenario'!$E$31</f>
        <v>0</v>
      </c>
      <c r="U82" s="117">
        <f>'6. Future Applications - Sens.'!AA62*'1. IA Scenario'!$E$31</f>
        <v>0</v>
      </c>
      <c r="V82" s="117">
        <f>'6. Future Applications - Sens.'!AB62*'1. IA Scenario'!$E$31</f>
        <v>0</v>
      </c>
      <c r="W82" s="118">
        <f t="shared" si="24"/>
        <v>0.03</v>
      </c>
      <c r="X82" s="117">
        <f t="shared" si="25"/>
        <v>1.5E-3</v>
      </c>
    </row>
    <row r="83" spans="1:62" s="31" customFormat="1">
      <c r="B83" s="91"/>
      <c r="C83" s="115"/>
      <c r="D83" s="115"/>
      <c r="E83" s="115"/>
      <c r="F83" s="115"/>
      <c r="G83" s="115"/>
      <c r="H83" s="115"/>
      <c r="I83" s="115"/>
      <c r="J83" s="115"/>
      <c r="K83" s="115"/>
      <c r="L83" s="115"/>
      <c r="M83" s="115"/>
      <c r="N83" s="115"/>
      <c r="O83" s="115"/>
      <c r="P83" s="115"/>
      <c r="Q83" s="115"/>
      <c r="R83" s="115"/>
      <c r="S83" s="115"/>
      <c r="T83" s="115"/>
      <c r="U83" s="115"/>
      <c r="V83" s="115"/>
      <c r="W83" s="116"/>
      <c r="X83" s="95"/>
    </row>
    <row r="84" spans="1:62" s="31" customFormat="1">
      <c r="B84" s="92" t="s">
        <v>957</v>
      </c>
      <c r="C84" s="115"/>
      <c r="D84" s="115"/>
      <c r="E84" s="115"/>
      <c r="F84" s="115"/>
      <c r="G84" s="115"/>
      <c r="H84" s="115"/>
      <c r="I84" s="115"/>
      <c r="J84" s="115"/>
      <c r="K84" s="115"/>
      <c r="L84" s="115"/>
      <c r="M84" s="115"/>
      <c r="N84" s="115"/>
      <c r="O84" s="115"/>
      <c r="P84" s="115"/>
      <c r="Q84" s="115"/>
      <c r="R84" s="115"/>
      <c r="S84" s="115"/>
      <c r="T84" s="115"/>
      <c r="U84" s="115"/>
      <c r="V84" s="115"/>
      <c r="W84" s="116"/>
      <c r="X84" s="95"/>
    </row>
    <row r="85" spans="1:62" s="31" customFormat="1" ht="38.25">
      <c r="A85" s="36"/>
      <c r="B85" s="93" t="s">
        <v>1142</v>
      </c>
      <c r="C85" s="117">
        <f>('6. Future Applications - Sens.'!I42)*0.5*'1. IA Scenario'!$E$29</f>
        <v>0</v>
      </c>
      <c r="D85" s="117">
        <f>('6. Future Applications - Sens.'!J42)*0.5*'1. IA Scenario'!$E$29</f>
        <v>0</v>
      </c>
      <c r="E85" s="117">
        <f>('6. Future Applications - Sens.'!K42)*0.5*'1. IA Scenario'!$E$29</f>
        <v>0</v>
      </c>
      <c r="F85" s="117">
        <f>('6. Future Applications - Sens.'!L42)*0.5*'1. IA Scenario'!$E$29</f>
        <v>0</v>
      </c>
      <c r="G85" s="117">
        <f>('6. Future Applications - Sens.'!M42)*0.5*'1. IA Scenario'!$E$29</f>
        <v>0</v>
      </c>
      <c r="H85" s="117">
        <f>('6. Future Applications - Sens.'!N42)*0.5*'1. IA Scenario'!$E$29</f>
        <v>0</v>
      </c>
      <c r="I85" s="117">
        <f>('6. Future Applications - Sens.'!O42)*0.5*'1. IA Scenario'!$E$29</f>
        <v>0</v>
      </c>
      <c r="J85" s="117">
        <f>('6. Future Applications - Sens.'!P42)*0.5*'1. IA Scenario'!$E$29</f>
        <v>0</v>
      </c>
      <c r="K85" s="117">
        <f>('6. Future Applications - Sens.'!Q42)*0.5*'1. IA Scenario'!$E$29</f>
        <v>0</v>
      </c>
      <c r="L85" s="117">
        <f>('6. Future Applications - Sens.'!R42)*0.5*'1. IA Scenario'!$E$29</f>
        <v>0</v>
      </c>
      <c r="M85" s="117">
        <f>('6. Future Applications - Sens.'!S42)*0.5*'1. IA Scenario'!$E$29</f>
        <v>0</v>
      </c>
      <c r="N85" s="117">
        <f>('6. Future Applications - Sens.'!T42)*0.5*'1. IA Scenario'!$E$29</f>
        <v>0</v>
      </c>
      <c r="O85" s="117">
        <f>('6. Future Applications - Sens.'!U42)*0.5*'1. IA Scenario'!$E$29</f>
        <v>0</v>
      </c>
      <c r="P85" s="117">
        <f>('6. Future Applications - Sens.'!V42)*0.5*'1. IA Scenario'!$E$29</f>
        <v>0</v>
      </c>
      <c r="Q85" s="117">
        <f>('6. Future Applications - Sens.'!W42)*0.5*'1. IA Scenario'!$E$29</f>
        <v>0</v>
      </c>
      <c r="R85" s="117">
        <f>('6. Future Applications - Sens.'!X42)*0.5*'1. IA Scenario'!$E$29</f>
        <v>0</v>
      </c>
      <c r="S85" s="117">
        <f>('6. Future Applications - Sens.'!Y42)*0.5*'1. IA Scenario'!$E$29</f>
        <v>0</v>
      </c>
      <c r="T85" s="117">
        <f>('6. Future Applications - Sens.'!Z42)*0.5*'1. IA Scenario'!$E$29</f>
        <v>0</v>
      </c>
      <c r="U85" s="117">
        <f>('6. Future Applications - Sens.'!AA42)*0.5*'1. IA Scenario'!$E$29</f>
        <v>0</v>
      </c>
      <c r="V85" s="117">
        <f>('6. Future Applications - Sens.'!AB42)*0.5*'1. IA Scenario'!$E$29</f>
        <v>0</v>
      </c>
      <c r="W85" s="118">
        <f t="shared" ref="W85:W87" si="26">SUM(C85:V85)</f>
        <v>0</v>
      </c>
      <c r="X85" s="117">
        <f t="shared" ref="X85:X90" si="27">W85/20</f>
        <v>0</v>
      </c>
    </row>
    <row r="86" spans="1:62" s="31" customFormat="1" ht="38.25">
      <c r="B86" s="93" t="s">
        <v>1143</v>
      </c>
      <c r="C86" s="117">
        <f>('6. Future Applications - Sens.'!I42)*0.5*'1. IA Scenario'!$E$30</f>
        <v>0</v>
      </c>
      <c r="D86" s="117">
        <f>('6. Future Applications - Sens.'!J42)*0.5*'1. IA Scenario'!$E$30</f>
        <v>0</v>
      </c>
      <c r="E86" s="117">
        <f>('6. Future Applications - Sens.'!K42)*0.5*'1. IA Scenario'!$E$30</f>
        <v>0</v>
      </c>
      <c r="F86" s="117">
        <f>('6. Future Applications - Sens.'!L42)*0.5*'1. IA Scenario'!$E$30</f>
        <v>0</v>
      </c>
      <c r="G86" s="117">
        <f>('6. Future Applications - Sens.'!M42)*0.5*'1. IA Scenario'!$E$30</f>
        <v>0</v>
      </c>
      <c r="H86" s="117">
        <f>('6. Future Applications - Sens.'!N42)*0.5*'1. IA Scenario'!$E$30</f>
        <v>0</v>
      </c>
      <c r="I86" s="117">
        <f>('6. Future Applications - Sens.'!O42)*0.5*'1. IA Scenario'!$E$30</f>
        <v>0</v>
      </c>
      <c r="J86" s="117">
        <f>('6. Future Applications - Sens.'!P42)*0.5*'1. IA Scenario'!$E$30</f>
        <v>0</v>
      </c>
      <c r="K86" s="117">
        <f>('6. Future Applications - Sens.'!Q42)*0.5*'1. IA Scenario'!$E$30</f>
        <v>0</v>
      </c>
      <c r="L86" s="117">
        <f>('6. Future Applications - Sens.'!R42)*0.5*'1. IA Scenario'!$E$30</f>
        <v>0</v>
      </c>
      <c r="M86" s="117">
        <f>('6. Future Applications - Sens.'!S42)*0.5*'1. IA Scenario'!$E$30</f>
        <v>0</v>
      </c>
      <c r="N86" s="117">
        <f>('6. Future Applications - Sens.'!T42)*0.5*'1. IA Scenario'!$E$30</f>
        <v>0</v>
      </c>
      <c r="O86" s="117">
        <f>('6. Future Applications - Sens.'!U42)*0.5*'1. IA Scenario'!$E$30</f>
        <v>0</v>
      </c>
      <c r="P86" s="117">
        <f>('6. Future Applications - Sens.'!V42)*0.5*'1. IA Scenario'!$E$30</f>
        <v>0</v>
      </c>
      <c r="Q86" s="117">
        <f>('6. Future Applications - Sens.'!W42)*0.5*'1. IA Scenario'!$E$30</f>
        <v>0</v>
      </c>
      <c r="R86" s="117">
        <f>('6. Future Applications - Sens.'!X42)*0.5*'1. IA Scenario'!$E$30</f>
        <v>0</v>
      </c>
      <c r="S86" s="117">
        <f>('6. Future Applications - Sens.'!Y42)*0.5*'1. IA Scenario'!$E$30</f>
        <v>0</v>
      </c>
      <c r="T86" s="117">
        <f>('6. Future Applications - Sens.'!Z42)*0.5*'1. IA Scenario'!$E$30</f>
        <v>0</v>
      </c>
      <c r="U86" s="117">
        <f>('6. Future Applications - Sens.'!AA42)*0.5*'1. IA Scenario'!$E$30</f>
        <v>0</v>
      </c>
      <c r="V86" s="117">
        <f>('6. Future Applications - Sens.'!AB42)*0.5*'1. IA Scenario'!$E$30</f>
        <v>0</v>
      </c>
      <c r="W86" s="118">
        <f t="shared" si="26"/>
        <v>0</v>
      </c>
      <c r="X86" s="117">
        <f t="shared" si="27"/>
        <v>0</v>
      </c>
    </row>
    <row r="87" spans="1:62" s="31" customFormat="1" ht="38.25">
      <c r="B87" s="93" t="s">
        <v>1144</v>
      </c>
      <c r="C87" s="117">
        <f>'6. Future Applications - Sens.'!I56*'1. IA Scenario'!$E$31</f>
        <v>0</v>
      </c>
      <c r="D87" s="117">
        <f>'6. Future Applications - Sens.'!J56*'1. IA Scenario'!$E$31</f>
        <v>0</v>
      </c>
      <c r="E87" s="117">
        <f>'6. Future Applications - Sens.'!K56*'1. IA Scenario'!$E$31</f>
        <v>0</v>
      </c>
      <c r="F87" s="117">
        <f>'6. Future Applications - Sens.'!L56*'1. IA Scenario'!$E$31</f>
        <v>0</v>
      </c>
      <c r="G87" s="117">
        <f>'6. Future Applications - Sens.'!M56*'1. IA Scenario'!$E$31</f>
        <v>0</v>
      </c>
      <c r="H87" s="117">
        <f>'6. Future Applications - Sens.'!N56*'1. IA Scenario'!$E$31</f>
        <v>0</v>
      </c>
      <c r="I87" s="117">
        <f>'6. Future Applications - Sens.'!O56*'1. IA Scenario'!$E$31</f>
        <v>0</v>
      </c>
      <c r="J87" s="117">
        <f>'6. Future Applications - Sens.'!P56*'1. IA Scenario'!$E$31</f>
        <v>0</v>
      </c>
      <c r="K87" s="117">
        <f>'6. Future Applications - Sens.'!Q56*'1. IA Scenario'!$E$31</f>
        <v>0</v>
      </c>
      <c r="L87" s="117">
        <f>'6. Future Applications - Sens.'!R56*'1. IA Scenario'!$E$31</f>
        <v>0</v>
      </c>
      <c r="M87" s="117">
        <f>'6. Future Applications - Sens.'!S56*'1. IA Scenario'!$E$31</f>
        <v>0</v>
      </c>
      <c r="N87" s="117">
        <f>'6. Future Applications - Sens.'!T56*'1. IA Scenario'!$E$31</f>
        <v>0</v>
      </c>
      <c r="O87" s="117">
        <f>'6. Future Applications - Sens.'!U56*'1. IA Scenario'!$E$31</f>
        <v>0</v>
      </c>
      <c r="P87" s="117">
        <f>'6. Future Applications - Sens.'!V56*'1. IA Scenario'!$E$31</f>
        <v>0</v>
      </c>
      <c r="Q87" s="117">
        <f>'6. Future Applications - Sens.'!W56*'1. IA Scenario'!$E$31</f>
        <v>0</v>
      </c>
      <c r="R87" s="117">
        <f>'6. Future Applications - Sens.'!X56*'1. IA Scenario'!$E$31</f>
        <v>0</v>
      </c>
      <c r="S87" s="117">
        <f>'6. Future Applications - Sens.'!Y56*'1. IA Scenario'!$E$31</f>
        <v>0</v>
      </c>
      <c r="T87" s="117">
        <f>'6. Future Applications - Sens.'!Z56*'1. IA Scenario'!$E$31</f>
        <v>0</v>
      </c>
      <c r="U87" s="117">
        <f>'6. Future Applications - Sens.'!AA56*'1. IA Scenario'!$E$31</f>
        <v>0</v>
      </c>
      <c r="V87" s="117">
        <f>'6. Future Applications - Sens.'!AB56*'1. IA Scenario'!$E$31</f>
        <v>0</v>
      </c>
      <c r="W87" s="118">
        <f t="shared" si="26"/>
        <v>0</v>
      </c>
      <c r="X87" s="117">
        <f t="shared" si="27"/>
        <v>0</v>
      </c>
    </row>
    <row r="88" spans="1:62" s="31" customFormat="1">
      <c r="B88" s="93"/>
      <c r="C88" s="117"/>
      <c r="D88" s="117"/>
      <c r="E88" s="117"/>
      <c r="F88" s="117"/>
      <c r="G88" s="117"/>
      <c r="H88" s="117"/>
      <c r="I88" s="117"/>
      <c r="J88" s="117"/>
      <c r="K88" s="117"/>
      <c r="L88" s="117"/>
      <c r="M88" s="117"/>
      <c r="N88" s="117"/>
      <c r="O88" s="117"/>
      <c r="P88" s="117"/>
      <c r="Q88" s="117"/>
      <c r="R88" s="117"/>
      <c r="S88" s="117"/>
      <c r="T88" s="117"/>
      <c r="U88" s="117"/>
      <c r="V88" s="117"/>
      <c r="W88" s="118"/>
      <c r="X88" s="119"/>
    </row>
    <row r="89" spans="1:62" s="31" customFormat="1" ht="38.25">
      <c r="A89" s="83"/>
      <c r="B89" s="93" t="s">
        <v>794</v>
      </c>
      <c r="C89" s="117">
        <f>'3. Future Applications'!K498*'1. IA Scenario'!$E$21</f>
        <v>0</v>
      </c>
      <c r="D89" s="117">
        <f>'3. Future Applications'!L498*'1. IA Scenario'!$E$21</f>
        <v>0</v>
      </c>
      <c r="E89" s="117">
        <f>'3. Future Applications'!M498*'1. IA Scenario'!$E$21</f>
        <v>0</v>
      </c>
      <c r="F89" s="117">
        <f>'3. Future Applications'!N498*'1. IA Scenario'!$E$21</f>
        <v>0</v>
      </c>
      <c r="G89" s="117">
        <f>'3. Future Applications'!O498*'1. IA Scenario'!$E$21</f>
        <v>0</v>
      </c>
      <c r="H89" s="117">
        <f>'3. Future Applications'!P498*'1. IA Scenario'!$E$21</f>
        <v>0</v>
      </c>
      <c r="I89" s="117">
        <f>'3. Future Applications'!Q498*'1. IA Scenario'!$E$21</f>
        <v>0</v>
      </c>
      <c r="J89" s="117">
        <f>'3. Future Applications'!R498*'1. IA Scenario'!$E$21</f>
        <v>0</v>
      </c>
      <c r="K89" s="117">
        <f>'3. Future Applications'!S498*'1. IA Scenario'!$E$21</f>
        <v>0</v>
      </c>
      <c r="L89" s="117">
        <f>'3. Future Applications'!T498*'1. IA Scenario'!$E$21</f>
        <v>0</v>
      </c>
      <c r="M89" s="117">
        <f>'3. Future Applications'!U498*'1. IA Scenario'!$E$21</f>
        <v>0</v>
      </c>
      <c r="N89" s="117">
        <f>'3. Future Applications'!V498*'1. IA Scenario'!$E$21</f>
        <v>0</v>
      </c>
      <c r="O89" s="117">
        <f>'3. Future Applications'!W498*'1. IA Scenario'!$E$21</f>
        <v>0</v>
      </c>
      <c r="P89" s="117">
        <f>'3. Future Applications'!X498*'1. IA Scenario'!$E$21</f>
        <v>0</v>
      </c>
      <c r="Q89" s="117">
        <f>'3. Future Applications'!Y498*'1. IA Scenario'!$E$21</f>
        <v>0</v>
      </c>
      <c r="R89" s="117">
        <f>'3. Future Applications'!Z498*'1. IA Scenario'!$E$21</f>
        <v>0</v>
      </c>
      <c r="S89" s="117">
        <f>'3. Future Applications'!AA498*'1. IA Scenario'!$E$21</f>
        <v>0</v>
      </c>
      <c r="T89" s="117">
        <f>'3. Future Applications'!AB498*'1. IA Scenario'!$E$21</f>
        <v>0</v>
      </c>
      <c r="U89" s="117">
        <f>'3. Future Applications'!AC498*'1. IA Scenario'!$E$21</f>
        <v>0</v>
      </c>
      <c r="V89" s="117">
        <f>'3. Future Applications'!AD498*'1. IA Scenario'!$E$21</f>
        <v>0</v>
      </c>
      <c r="W89" s="118">
        <f t="shared" ref="W89:W90" si="28">SUM(C89:V89)</f>
        <v>0</v>
      </c>
      <c r="X89" s="117">
        <f t="shared" si="27"/>
        <v>0</v>
      </c>
    </row>
    <row r="90" spans="1:62" s="96" customFormat="1" ht="25.5">
      <c r="A90" s="95"/>
      <c r="B90" s="93" t="s">
        <v>781</v>
      </c>
      <c r="C90" s="117">
        <f>'3. Future Applications'!K491*'1. IA Scenario'!$E$20</f>
        <v>0</v>
      </c>
      <c r="D90" s="117">
        <f>'3. Future Applications'!L491*'1. IA Scenario'!$E$20</f>
        <v>0</v>
      </c>
      <c r="E90" s="117">
        <f>'3. Future Applications'!M491*'1. IA Scenario'!$E$20</f>
        <v>0</v>
      </c>
      <c r="F90" s="117">
        <f>'3. Future Applications'!N491*'1. IA Scenario'!$E$20</f>
        <v>0</v>
      </c>
      <c r="G90" s="117">
        <f>'3. Future Applications'!O491*'1. IA Scenario'!$E$20</f>
        <v>0</v>
      </c>
      <c r="H90" s="117">
        <f>'3. Future Applications'!P491*'1. IA Scenario'!$E$20</f>
        <v>0</v>
      </c>
      <c r="I90" s="117">
        <f>'3. Future Applications'!Q491*'1. IA Scenario'!$E$20</f>
        <v>0</v>
      </c>
      <c r="J90" s="117">
        <f>'3. Future Applications'!R491*'1. IA Scenario'!$E$20</f>
        <v>0</v>
      </c>
      <c r="K90" s="117">
        <f>'3. Future Applications'!S491*'1. IA Scenario'!$E$20</f>
        <v>0</v>
      </c>
      <c r="L90" s="117">
        <f>'3. Future Applications'!T491*'1. IA Scenario'!$E$20</f>
        <v>0</v>
      </c>
      <c r="M90" s="117">
        <f>'3. Future Applications'!U491*'1. IA Scenario'!$E$20</f>
        <v>0</v>
      </c>
      <c r="N90" s="117">
        <f>'3. Future Applications'!V491*'1. IA Scenario'!$E$20</f>
        <v>0</v>
      </c>
      <c r="O90" s="117">
        <f>'3. Future Applications'!W491*'1. IA Scenario'!$E$20</f>
        <v>0</v>
      </c>
      <c r="P90" s="117">
        <f>'3. Future Applications'!X491*'1. IA Scenario'!$E$20</f>
        <v>0</v>
      </c>
      <c r="Q90" s="117">
        <f>'3. Future Applications'!Y491*'1. IA Scenario'!$E$20</f>
        <v>0</v>
      </c>
      <c r="R90" s="117">
        <f>'3. Future Applications'!Z491*'1. IA Scenario'!$E$20</f>
        <v>0</v>
      </c>
      <c r="S90" s="117">
        <f>'3. Future Applications'!AA491*'1. IA Scenario'!$E$20</f>
        <v>0</v>
      </c>
      <c r="T90" s="117">
        <f>'3. Future Applications'!AB491*'1. IA Scenario'!$E$20</f>
        <v>0</v>
      </c>
      <c r="U90" s="117">
        <f>'3. Future Applications'!AC491*'1. IA Scenario'!$E$20</f>
        <v>0</v>
      </c>
      <c r="V90" s="117">
        <f>'3. Future Applications'!AD491*'1. IA Scenario'!$E$20</f>
        <v>0</v>
      </c>
      <c r="W90" s="118">
        <f t="shared" si="28"/>
        <v>0</v>
      </c>
      <c r="X90" s="117">
        <f t="shared" si="27"/>
        <v>0</v>
      </c>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row>
    <row r="91" spans="1:62" s="96" customFormat="1">
      <c r="A91" s="95"/>
      <c r="B91" s="93"/>
      <c r="C91" s="117"/>
      <c r="D91" s="117"/>
      <c r="E91" s="117"/>
      <c r="F91" s="117"/>
      <c r="G91" s="117"/>
      <c r="H91" s="117"/>
      <c r="I91" s="117"/>
      <c r="J91" s="117"/>
      <c r="K91" s="117"/>
      <c r="L91" s="117"/>
      <c r="M91" s="117"/>
      <c r="N91" s="117"/>
      <c r="O91" s="117"/>
      <c r="P91" s="117"/>
      <c r="Q91" s="117"/>
      <c r="R91" s="117"/>
      <c r="S91" s="117"/>
      <c r="T91" s="117"/>
      <c r="U91" s="117"/>
      <c r="V91" s="117"/>
      <c r="W91" s="118"/>
      <c r="X91" s="117"/>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row>
    <row r="92" spans="1:62" s="31" customFormat="1">
      <c r="A92" s="83"/>
      <c r="B92" s="101" t="s">
        <v>799</v>
      </c>
      <c r="C92" s="119"/>
      <c r="D92" s="119"/>
      <c r="E92" s="119"/>
      <c r="F92" s="119"/>
      <c r="G92" s="119"/>
      <c r="H92" s="119"/>
      <c r="I92" s="119"/>
      <c r="J92" s="119"/>
      <c r="K92" s="119"/>
      <c r="L92" s="119"/>
      <c r="M92" s="119"/>
      <c r="N92" s="119"/>
      <c r="O92" s="119"/>
      <c r="P92" s="119"/>
      <c r="Q92" s="119"/>
      <c r="R92" s="119"/>
      <c r="S92" s="119"/>
      <c r="T92" s="119"/>
      <c r="U92" s="119"/>
      <c r="V92" s="119"/>
      <c r="W92" s="120"/>
      <c r="X92" s="119"/>
    </row>
    <row r="93" spans="1:62" s="31" customFormat="1">
      <c r="A93" s="83"/>
      <c r="B93" s="95" t="s">
        <v>800</v>
      </c>
      <c r="C93" s="117">
        <f>SUM(C89:C90,C85:C87,C80:C82)</f>
        <v>0.03</v>
      </c>
      <c r="D93" s="117">
        <f t="shared" ref="D93:V93" si="29">SUM(D89:D90,D85:D87,D80:D82)</f>
        <v>0</v>
      </c>
      <c r="E93" s="117">
        <f t="shared" si="29"/>
        <v>0</v>
      </c>
      <c r="F93" s="117">
        <f t="shared" si="29"/>
        <v>0</v>
      </c>
      <c r="G93" s="117">
        <f t="shared" si="29"/>
        <v>0</v>
      </c>
      <c r="H93" s="117">
        <f t="shared" si="29"/>
        <v>0</v>
      </c>
      <c r="I93" s="117">
        <f t="shared" si="29"/>
        <v>0</v>
      </c>
      <c r="J93" s="117">
        <f t="shared" si="29"/>
        <v>0</v>
      </c>
      <c r="K93" s="117">
        <f t="shared" si="29"/>
        <v>0</v>
      </c>
      <c r="L93" s="117">
        <f t="shared" si="29"/>
        <v>0</v>
      </c>
      <c r="M93" s="117">
        <f t="shared" si="29"/>
        <v>0</v>
      </c>
      <c r="N93" s="117">
        <f t="shared" si="29"/>
        <v>0</v>
      </c>
      <c r="O93" s="117">
        <f t="shared" si="29"/>
        <v>0</v>
      </c>
      <c r="P93" s="117">
        <f t="shared" si="29"/>
        <v>0</v>
      </c>
      <c r="Q93" s="117">
        <f t="shared" si="29"/>
        <v>0</v>
      </c>
      <c r="R93" s="117">
        <f t="shared" si="29"/>
        <v>0</v>
      </c>
      <c r="S93" s="117">
        <f t="shared" si="29"/>
        <v>0</v>
      </c>
      <c r="T93" s="117">
        <f t="shared" si="29"/>
        <v>0</v>
      </c>
      <c r="U93" s="117">
        <f t="shared" si="29"/>
        <v>0</v>
      </c>
      <c r="V93" s="117">
        <f t="shared" si="29"/>
        <v>0</v>
      </c>
      <c r="W93" s="118">
        <f>SUM(C93:V93)</f>
        <v>0.03</v>
      </c>
      <c r="X93" s="119">
        <f>W93/20</f>
        <v>1.5E-3</v>
      </c>
    </row>
    <row r="94" spans="1:62" s="31" customFormat="1">
      <c r="A94" s="83"/>
      <c r="B94" s="95" t="s">
        <v>1149</v>
      </c>
      <c r="C94" s="117">
        <v>0</v>
      </c>
      <c r="D94" s="117">
        <v>0</v>
      </c>
      <c r="E94" s="117">
        <v>0</v>
      </c>
      <c r="F94" s="117">
        <v>0</v>
      </c>
      <c r="G94" s="117">
        <v>0</v>
      </c>
      <c r="H94" s="117">
        <v>0</v>
      </c>
      <c r="I94" s="117">
        <v>0</v>
      </c>
      <c r="J94" s="117">
        <v>0</v>
      </c>
      <c r="K94" s="117">
        <v>0</v>
      </c>
      <c r="L94" s="117">
        <v>0</v>
      </c>
      <c r="M94" s="117">
        <v>0</v>
      </c>
      <c r="N94" s="117">
        <v>0</v>
      </c>
      <c r="O94" s="117">
        <v>0</v>
      </c>
      <c r="P94" s="117">
        <v>0</v>
      </c>
      <c r="Q94" s="117">
        <v>0</v>
      </c>
      <c r="R94" s="117">
        <v>0</v>
      </c>
      <c r="S94" s="117">
        <v>0</v>
      </c>
      <c r="T94" s="117">
        <v>0</v>
      </c>
      <c r="U94" s="117">
        <v>0</v>
      </c>
      <c r="V94" s="117">
        <v>0</v>
      </c>
      <c r="W94" s="118">
        <f>SUM(C94:V94)</f>
        <v>0</v>
      </c>
      <c r="X94" s="119">
        <f>W94/20</f>
        <v>0</v>
      </c>
    </row>
    <row r="95" spans="1:62" s="36" customFormat="1">
      <c r="A95" s="83"/>
      <c r="B95" s="101" t="s">
        <v>799</v>
      </c>
      <c r="C95" s="124">
        <f t="shared" ref="C95:V95" si="30">SUM(C93:C93)</f>
        <v>0.03</v>
      </c>
      <c r="D95" s="124">
        <f t="shared" si="30"/>
        <v>0</v>
      </c>
      <c r="E95" s="124">
        <f t="shared" si="30"/>
        <v>0</v>
      </c>
      <c r="F95" s="124">
        <f t="shared" si="30"/>
        <v>0</v>
      </c>
      <c r="G95" s="124">
        <f t="shared" si="30"/>
        <v>0</v>
      </c>
      <c r="H95" s="124">
        <f t="shared" si="30"/>
        <v>0</v>
      </c>
      <c r="I95" s="124">
        <f t="shared" si="30"/>
        <v>0</v>
      </c>
      <c r="J95" s="124">
        <f t="shared" si="30"/>
        <v>0</v>
      </c>
      <c r="K95" s="124">
        <f t="shared" si="30"/>
        <v>0</v>
      </c>
      <c r="L95" s="124">
        <f t="shared" si="30"/>
        <v>0</v>
      </c>
      <c r="M95" s="124">
        <f t="shared" si="30"/>
        <v>0</v>
      </c>
      <c r="N95" s="124">
        <f t="shared" si="30"/>
        <v>0</v>
      </c>
      <c r="O95" s="124">
        <f t="shared" si="30"/>
        <v>0</v>
      </c>
      <c r="P95" s="124">
        <f t="shared" si="30"/>
        <v>0</v>
      </c>
      <c r="Q95" s="124">
        <f t="shared" si="30"/>
        <v>0</v>
      </c>
      <c r="R95" s="124">
        <f t="shared" si="30"/>
        <v>0</v>
      </c>
      <c r="S95" s="124">
        <f t="shared" si="30"/>
        <v>0</v>
      </c>
      <c r="T95" s="124">
        <f t="shared" si="30"/>
        <v>0</v>
      </c>
      <c r="U95" s="124">
        <f t="shared" si="30"/>
        <v>0</v>
      </c>
      <c r="V95" s="124">
        <f t="shared" si="30"/>
        <v>0</v>
      </c>
      <c r="W95" s="126">
        <f>SUM(C95:V95)</f>
        <v>0.03</v>
      </c>
      <c r="X95" s="125">
        <f>W95/20</f>
        <v>1.5E-3</v>
      </c>
    </row>
    <row r="96" spans="1:62" s="31" customFormat="1">
      <c r="A96" s="83"/>
      <c r="B96" s="95" t="s">
        <v>795</v>
      </c>
      <c r="C96" s="119">
        <v>0.96618357487922713</v>
      </c>
      <c r="D96" s="119">
        <v>0.93351070036640305</v>
      </c>
      <c r="E96" s="119">
        <v>0.90194270566802237</v>
      </c>
      <c r="F96" s="119">
        <v>0.87144222769857238</v>
      </c>
      <c r="G96" s="119">
        <v>0.84197316685852419</v>
      </c>
      <c r="H96" s="119">
        <v>0.81350064430775282</v>
      </c>
      <c r="I96" s="119">
        <v>0.78599096068381913</v>
      </c>
      <c r="J96" s="119">
        <v>0.75941155621625056</v>
      </c>
      <c r="K96" s="119">
        <v>0.73373097218961414</v>
      </c>
      <c r="L96" s="119">
        <v>0.70891881370977217</v>
      </c>
      <c r="M96" s="119">
        <v>0.68494571372924851</v>
      </c>
      <c r="N96" s="119">
        <v>0.66178329828912896</v>
      </c>
      <c r="O96" s="119">
        <v>0.63940415293635666</v>
      </c>
      <c r="P96" s="119">
        <v>0.61778179027667302</v>
      </c>
      <c r="Q96" s="119">
        <v>0.59689061862480497</v>
      </c>
      <c r="R96" s="119">
        <v>0.57670591171478747</v>
      </c>
      <c r="S96" s="119">
        <v>0.55720377943457733</v>
      </c>
      <c r="T96" s="119">
        <v>0.53836113955031628</v>
      </c>
      <c r="U96" s="119">
        <v>0.52015569038677911</v>
      </c>
      <c r="V96" s="119">
        <v>0.50256588443167061</v>
      </c>
      <c r="W96" s="118"/>
      <c r="X96" s="119"/>
    </row>
    <row r="97" spans="1:24" s="31" customFormat="1">
      <c r="A97" s="83"/>
      <c r="B97" s="101" t="s">
        <v>1150</v>
      </c>
      <c r="C97" s="124">
        <f t="shared" ref="C97:V97" si="31">C95*C96</f>
        <v>2.8985507246376812E-2</v>
      </c>
      <c r="D97" s="124">
        <f t="shared" si="31"/>
        <v>0</v>
      </c>
      <c r="E97" s="124">
        <f t="shared" si="31"/>
        <v>0</v>
      </c>
      <c r="F97" s="124">
        <f t="shared" si="31"/>
        <v>0</v>
      </c>
      <c r="G97" s="124">
        <f t="shared" si="31"/>
        <v>0</v>
      </c>
      <c r="H97" s="124">
        <f t="shared" si="31"/>
        <v>0</v>
      </c>
      <c r="I97" s="124">
        <f t="shared" si="31"/>
        <v>0</v>
      </c>
      <c r="J97" s="124">
        <f t="shared" si="31"/>
        <v>0</v>
      </c>
      <c r="K97" s="124">
        <f t="shared" si="31"/>
        <v>0</v>
      </c>
      <c r="L97" s="124">
        <f t="shared" si="31"/>
        <v>0</v>
      </c>
      <c r="M97" s="124">
        <f t="shared" si="31"/>
        <v>0</v>
      </c>
      <c r="N97" s="124">
        <f t="shared" si="31"/>
        <v>0</v>
      </c>
      <c r="O97" s="124">
        <f t="shared" si="31"/>
        <v>0</v>
      </c>
      <c r="P97" s="124">
        <f t="shared" si="31"/>
        <v>0</v>
      </c>
      <c r="Q97" s="124">
        <f t="shared" si="31"/>
        <v>0</v>
      </c>
      <c r="R97" s="124">
        <f t="shared" si="31"/>
        <v>0</v>
      </c>
      <c r="S97" s="124">
        <f t="shared" si="31"/>
        <v>0</v>
      </c>
      <c r="T97" s="124">
        <f t="shared" si="31"/>
        <v>0</v>
      </c>
      <c r="U97" s="124">
        <f t="shared" si="31"/>
        <v>0</v>
      </c>
      <c r="V97" s="124">
        <f t="shared" si="31"/>
        <v>0</v>
      </c>
      <c r="W97" s="126">
        <f>SUM(C97:V97)</f>
        <v>2.8985507246376812E-2</v>
      </c>
      <c r="X97" s="125"/>
    </row>
    <row r="98" spans="1:24" s="31" customFormat="1" ht="13.5" thickBot="1">
      <c r="A98" s="86"/>
      <c r="B98" s="97"/>
      <c r="C98" s="121"/>
      <c r="D98" s="121"/>
      <c r="E98" s="121"/>
      <c r="F98" s="121"/>
      <c r="G98" s="121"/>
      <c r="H98" s="121"/>
      <c r="I98" s="121"/>
      <c r="J98" s="121"/>
      <c r="K98" s="121"/>
      <c r="L98" s="121"/>
      <c r="M98" s="121"/>
      <c r="N98" s="121"/>
      <c r="O98" s="121"/>
      <c r="P98" s="121"/>
      <c r="Q98" s="121"/>
      <c r="R98" s="121"/>
      <c r="S98" s="121"/>
      <c r="T98" s="121"/>
      <c r="U98" s="121"/>
      <c r="V98" s="121"/>
      <c r="W98" s="128"/>
      <c r="X98" s="122"/>
    </row>
    <row r="99" spans="1:24" s="31" customFormat="1" ht="24" customHeight="1">
      <c r="A99" s="135" t="s">
        <v>1139</v>
      </c>
      <c r="B99" s="89"/>
      <c r="C99" s="95"/>
      <c r="D99" s="95"/>
      <c r="E99" s="95"/>
      <c r="F99" s="95"/>
      <c r="G99" s="95"/>
      <c r="H99" s="95"/>
      <c r="I99" s="95"/>
      <c r="J99" s="95"/>
      <c r="K99" s="95"/>
      <c r="L99" s="95"/>
      <c r="M99" s="95"/>
      <c r="N99" s="95"/>
      <c r="O99" s="95"/>
      <c r="P99" s="95"/>
      <c r="Q99" s="95"/>
      <c r="R99" s="95"/>
      <c r="S99" s="95"/>
      <c r="T99" s="95"/>
      <c r="U99" s="95"/>
      <c r="V99" s="95"/>
      <c r="W99" s="123"/>
      <c r="X99" s="95"/>
    </row>
    <row r="100" spans="1:24" s="31" customFormat="1">
      <c r="A100" s="36"/>
      <c r="B100" s="89"/>
      <c r="C100" s="95"/>
      <c r="D100" s="95"/>
      <c r="E100" s="95"/>
      <c r="F100" s="95"/>
      <c r="G100" s="95"/>
      <c r="H100" s="95"/>
      <c r="I100" s="95"/>
      <c r="J100" s="95"/>
      <c r="K100" s="95"/>
      <c r="L100" s="95"/>
      <c r="M100" s="95"/>
      <c r="N100" s="95"/>
      <c r="O100" s="95"/>
      <c r="P100" s="95"/>
      <c r="Q100" s="95"/>
      <c r="R100" s="95"/>
      <c r="S100" s="95"/>
      <c r="T100" s="95"/>
      <c r="U100" s="95"/>
      <c r="V100" s="95"/>
      <c r="W100" s="123"/>
      <c r="X100" s="95"/>
    </row>
    <row r="101" spans="1:24" s="31" customFormat="1">
      <c r="B101" s="91" t="s">
        <v>1148</v>
      </c>
      <c r="C101" s="115"/>
      <c r="D101" s="115"/>
      <c r="E101" s="115"/>
      <c r="F101" s="115"/>
      <c r="G101" s="115"/>
      <c r="H101" s="115"/>
      <c r="I101" s="115"/>
      <c r="J101" s="115"/>
      <c r="K101" s="115"/>
      <c r="L101" s="115"/>
      <c r="M101" s="115"/>
      <c r="N101" s="115"/>
      <c r="O101" s="115"/>
      <c r="P101" s="115"/>
      <c r="Q101" s="115"/>
      <c r="R101" s="115"/>
      <c r="S101" s="115"/>
      <c r="T101" s="115"/>
      <c r="U101" s="115"/>
      <c r="V101" s="115"/>
      <c r="W101" s="116"/>
      <c r="X101" s="95"/>
    </row>
    <row r="102" spans="1:24" s="31" customFormat="1">
      <c r="B102" s="92" t="s">
        <v>956</v>
      </c>
      <c r="C102" s="115"/>
      <c r="D102" s="115"/>
      <c r="E102" s="115"/>
      <c r="F102" s="115"/>
      <c r="G102" s="115"/>
      <c r="H102" s="115"/>
      <c r="I102" s="115"/>
      <c r="J102" s="115"/>
      <c r="K102" s="115"/>
      <c r="L102" s="115"/>
      <c r="M102" s="115"/>
      <c r="N102" s="115"/>
      <c r="O102" s="115"/>
      <c r="P102" s="115"/>
      <c r="Q102" s="115"/>
      <c r="R102" s="115"/>
      <c r="S102" s="115"/>
      <c r="T102" s="115"/>
      <c r="U102" s="115"/>
      <c r="V102" s="115"/>
      <c r="W102" s="116"/>
      <c r="X102" s="95"/>
    </row>
    <row r="103" spans="1:24" s="31" customFormat="1" ht="38.25">
      <c r="B103" s="93" t="s">
        <v>1142</v>
      </c>
      <c r="C103" s="117">
        <f>('6. Future Applications - Sens.'!I50)*0.5*'1. IA Scenario'!$E$29</f>
        <v>3.0000000000000001E-3</v>
      </c>
      <c r="D103" s="117">
        <f>('6. Future Applications - Sens.'!J50)*0.5*'1. IA Scenario'!$E$29</f>
        <v>0</v>
      </c>
      <c r="E103" s="117">
        <f>('6. Future Applications - Sens.'!K50)*0.5*'1. IA Scenario'!$E$29</f>
        <v>0</v>
      </c>
      <c r="F103" s="117">
        <f>('6. Future Applications - Sens.'!L50)*0.5*'1. IA Scenario'!$E$29</f>
        <v>0</v>
      </c>
      <c r="G103" s="117">
        <f>('6. Future Applications - Sens.'!M50)*0.5*'1. IA Scenario'!$E$29</f>
        <v>0</v>
      </c>
      <c r="H103" s="117">
        <f>('6. Future Applications - Sens.'!N50)*0.5*'1. IA Scenario'!$E$29</f>
        <v>0</v>
      </c>
      <c r="I103" s="117">
        <f>('6. Future Applications - Sens.'!O50)*0.5*'1. IA Scenario'!$E$29</f>
        <v>0</v>
      </c>
      <c r="J103" s="117">
        <f>('6. Future Applications - Sens.'!P50)*0.5*'1. IA Scenario'!$E$29</f>
        <v>0</v>
      </c>
      <c r="K103" s="117">
        <f>('6. Future Applications - Sens.'!Q50)*0.5*'1. IA Scenario'!$E$29</f>
        <v>0</v>
      </c>
      <c r="L103" s="117">
        <f>('6. Future Applications - Sens.'!R50)*0.5*'1. IA Scenario'!$E$29</f>
        <v>0</v>
      </c>
      <c r="M103" s="117">
        <f>('6. Future Applications - Sens.'!S50)*0.5*'1. IA Scenario'!$E$29</f>
        <v>0</v>
      </c>
      <c r="N103" s="117">
        <f>('6. Future Applications - Sens.'!T50)*0.5*'1. IA Scenario'!$E$29</f>
        <v>0</v>
      </c>
      <c r="O103" s="117">
        <f>('6. Future Applications - Sens.'!U50)*0.5*'1. IA Scenario'!$E$29</f>
        <v>0</v>
      </c>
      <c r="P103" s="117">
        <f>('6. Future Applications - Sens.'!V50)*0.5*'1. IA Scenario'!$E$29</f>
        <v>0</v>
      </c>
      <c r="Q103" s="117">
        <f>('6. Future Applications - Sens.'!W50)*0.5*'1. IA Scenario'!$E$29</f>
        <v>0</v>
      </c>
      <c r="R103" s="117">
        <f>('6. Future Applications - Sens.'!X50)*0.5*'1. IA Scenario'!$E$29</f>
        <v>0</v>
      </c>
      <c r="S103" s="117">
        <f>('6. Future Applications - Sens.'!Y50)*0.5*'1. IA Scenario'!$E$29</f>
        <v>0</v>
      </c>
      <c r="T103" s="117">
        <f>('6. Future Applications - Sens.'!Z50)*0.5*'1. IA Scenario'!$E$29</f>
        <v>0</v>
      </c>
      <c r="U103" s="117">
        <f>('6. Future Applications - Sens.'!AA50)*0.5*'1. IA Scenario'!$E$29</f>
        <v>0</v>
      </c>
      <c r="V103" s="117">
        <f>('6. Future Applications - Sens.'!AB50)*0.5*'1. IA Scenario'!$E$29</f>
        <v>0</v>
      </c>
      <c r="W103" s="118">
        <f>SUM(C103:V103)</f>
        <v>3.0000000000000001E-3</v>
      </c>
      <c r="X103" s="117">
        <f>W103/20</f>
        <v>1.5000000000000001E-4</v>
      </c>
    </row>
    <row r="104" spans="1:24" s="31" customFormat="1" ht="38.25">
      <c r="B104" s="93" t="s">
        <v>1143</v>
      </c>
      <c r="C104" s="117">
        <f>('6. Future Applications - Sens.'!I50)*0.5*'1. IA Scenario'!$E$30</f>
        <v>1.2E-2</v>
      </c>
      <c r="D104" s="117">
        <f>('6. Future Applications - Sens.'!J50)*0.5*'1. IA Scenario'!$E$30</f>
        <v>0</v>
      </c>
      <c r="E104" s="117">
        <f>('6. Future Applications - Sens.'!K50)*0.5*'1. IA Scenario'!$E$30</f>
        <v>0</v>
      </c>
      <c r="F104" s="117">
        <f>('6. Future Applications - Sens.'!L50)*0.5*'1. IA Scenario'!$E$30</f>
        <v>0</v>
      </c>
      <c r="G104" s="117">
        <f>('6. Future Applications - Sens.'!M50)*0.5*'1. IA Scenario'!$E$30</f>
        <v>0</v>
      </c>
      <c r="H104" s="117">
        <f>('6. Future Applications - Sens.'!N50)*0.5*'1. IA Scenario'!$E$30</f>
        <v>0</v>
      </c>
      <c r="I104" s="117">
        <f>('6. Future Applications - Sens.'!O50)*0.5*'1. IA Scenario'!$E$30</f>
        <v>0</v>
      </c>
      <c r="J104" s="117">
        <f>('6. Future Applications - Sens.'!P50)*0.5*'1. IA Scenario'!$E$30</f>
        <v>0</v>
      </c>
      <c r="K104" s="117">
        <f>('6. Future Applications - Sens.'!Q50)*0.5*'1. IA Scenario'!$E$30</f>
        <v>0</v>
      </c>
      <c r="L104" s="117">
        <f>('6. Future Applications - Sens.'!R50)*0.5*'1. IA Scenario'!$E$30</f>
        <v>0</v>
      </c>
      <c r="M104" s="117">
        <f>('6. Future Applications - Sens.'!S50)*0.5*'1. IA Scenario'!$E$30</f>
        <v>0</v>
      </c>
      <c r="N104" s="117">
        <f>('6. Future Applications - Sens.'!T50)*0.5*'1. IA Scenario'!$E$30</f>
        <v>0</v>
      </c>
      <c r="O104" s="117">
        <f>('6. Future Applications - Sens.'!U50)*0.5*'1. IA Scenario'!$E$30</f>
        <v>0</v>
      </c>
      <c r="P104" s="117">
        <f>('6. Future Applications - Sens.'!V50)*0.5*'1. IA Scenario'!$E$30</f>
        <v>0</v>
      </c>
      <c r="Q104" s="117">
        <f>('6. Future Applications - Sens.'!W50)*0.5*'1. IA Scenario'!$E$30</f>
        <v>0</v>
      </c>
      <c r="R104" s="117">
        <f>('6. Future Applications - Sens.'!X50)*0.5*'1. IA Scenario'!$E$30</f>
        <v>0</v>
      </c>
      <c r="S104" s="117">
        <f>('6. Future Applications - Sens.'!Y50)*0.5*'1. IA Scenario'!$E$30</f>
        <v>0</v>
      </c>
      <c r="T104" s="117">
        <f>('6. Future Applications - Sens.'!Z50)*0.5*'1. IA Scenario'!$E$30</f>
        <v>0</v>
      </c>
      <c r="U104" s="117">
        <f>('6. Future Applications - Sens.'!AA50)*0.5*'1. IA Scenario'!$E$30</f>
        <v>0</v>
      </c>
      <c r="V104" s="117">
        <f>('6. Future Applications - Sens.'!AB50)*0.5*'1. IA Scenario'!$E$30</f>
        <v>0</v>
      </c>
      <c r="W104" s="118">
        <f t="shared" ref="W104:W105" si="32">SUM(C104:V104)</f>
        <v>1.2E-2</v>
      </c>
      <c r="X104" s="117">
        <f t="shared" ref="X104:X105" si="33">W104/20</f>
        <v>6.0000000000000006E-4</v>
      </c>
    </row>
    <row r="105" spans="1:24" s="31" customFormat="1" ht="38.25">
      <c r="B105" s="93" t="s">
        <v>1144</v>
      </c>
      <c r="C105" s="117">
        <f>'6. Future Applications - Sens.'!I64*'1. IA Scenario'!$E$31</f>
        <v>0.65</v>
      </c>
      <c r="D105" s="117">
        <f>'6. Future Applications - Sens.'!J64*'1. IA Scenario'!$E$31</f>
        <v>0</v>
      </c>
      <c r="E105" s="117">
        <f>'6. Future Applications - Sens.'!K64*'1. IA Scenario'!$E$31</f>
        <v>0</v>
      </c>
      <c r="F105" s="117">
        <f>'6. Future Applications - Sens.'!L64*'1. IA Scenario'!$E$31</f>
        <v>0</v>
      </c>
      <c r="G105" s="117">
        <f>'6. Future Applications - Sens.'!M64*'1. IA Scenario'!$E$31</f>
        <v>0</v>
      </c>
      <c r="H105" s="117">
        <f>'6. Future Applications - Sens.'!N64*'1. IA Scenario'!$E$31</f>
        <v>0</v>
      </c>
      <c r="I105" s="117">
        <f>'6. Future Applications - Sens.'!O64*'1. IA Scenario'!$E$31</f>
        <v>0</v>
      </c>
      <c r="J105" s="117">
        <f>'6. Future Applications - Sens.'!P64*'1. IA Scenario'!$E$31</f>
        <v>0</v>
      </c>
      <c r="K105" s="117">
        <f>'6. Future Applications - Sens.'!Q64*'1. IA Scenario'!$E$31</f>
        <v>0</v>
      </c>
      <c r="L105" s="117">
        <f>'6. Future Applications - Sens.'!R64*'1. IA Scenario'!$E$31</f>
        <v>0</v>
      </c>
      <c r="M105" s="117">
        <f>'6. Future Applications - Sens.'!S64*'1. IA Scenario'!$E$31</f>
        <v>0</v>
      </c>
      <c r="N105" s="117">
        <f>'6. Future Applications - Sens.'!T64*'1. IA Scenario'!$E$31</f>
        <v>0</v>
      </c>
      <c r="O105" s="117">
        <f>'6. Future Applications - Sens.'!U64*'1. IA Scenario'!$E$31</f>
        <v>0</v>
      </c>
      <c r="P105" s="117">
        <f>'6. Future Applications - Sens.'!V64*'1. IA Scenario'!$E$31</f>
        <v>0</v>
      </c>
      <c r="Q105" s="117">
        <f>'6. Future Applications - Sens.'!W64*'1. IA Scenario'!$E$31</f>
        <v>0</v>
      </c>
      <c r="R105" s="117">
        <f>'6. Future Applications - Sens.'!X64*'1. IA Scenario'!$E$31</f>
        <v>0</v>
      </c>
      <c r="S105" s="117">
        <f>'6. Future Applications - Sens.'!Y64*'1. IA Scenario'!$E$31</f>
        <v>0</v>
      </c>
      <c r="T105" s="117">
        <f>'6. Future Applications - Sens.'!Z64*'1. IA Scenario'!$E$31</f>
        <v>0</v>
      </c>
      <c r="U105" s="117">
        <f>'6. Future Applications - Sens.'!AA64*'1. IA Scenario'!$E$31</f>
        <v>0</v>
      </c>
      <c r="V105" s="117">
        <f>'6. Future Applications - Sens.'!AB64*'1. IA Scenario'!$E$31</f>
        <v>0</v>
      </c>
      <c r="W105" s="118">
        <f t="shared" si="32"/>
        <v>0.65</v>
      </c>
      <c r="X105" s="117">
        <f t="shared" si="33"/>
        <v>3.2500000000000001E-2</v>
      </c>
    </row>
    <row r="106" spans="1:24" s="31" customFormat="1">
      <c r="B106" s="91"/>
      <c r="C106" s="115"/>
      <c r="D106" s="115"/>
      <c r="E106" s="115"/>
      <c r="F106" s="115"/>
      <c r="G106" s="115"/>
      <c r="H106" s="115"/>
      <c r="I106" s="115"/>
      <c r="J106" s="115"/>
      <c r="K106" s="115"/>
      <c r="L106" s="115"/>
      <c r="M106" s="115"/>
      <c r="N106" s="115"/>
      <c r="O106" s="115"/>
      <c r="P106" s="115"/>
      <c r="Q106" s="115"/>
      <c r="R106" s="115"/>
      <c r="S106" s="115"/>
      <c r="T106" s="115"/>
      <c r="U106" s="115"/>
      <c r="V106" s="115"/>
      <c r="W106" s="116"/>
      <c r="X106" s="95"/>
    </row>
    <row r="107" spans="1:24" s="31" customFormat="1">
      <c r="B107" s="92" t="s">
        <v>957</v>
      </c>
      <c r="C107" s="115"/>
      <c r="D107" s="115"/>
      <c r="E107" s="115"/>
      <c r="F107" s="115"/>
      <c r="G107" s="115"/>
      <c r="H107" s="115"/>
      <c r="I107" s="115"/>
      <c r="J107" s="115"/>
      <c r="K107" s="115"/>
      <c r="L107" s="115"/>
      <c r="M107" s="115"/>
      <c r="N107" s="115"/>
      <c r="O107" s="115"/>
      <c r="P107" s="115"/>
      <c r="Q107" s="115"/>
      <c r="R107" s="115"/>
      <c r="S107" s="115"/>
      <c r="T107" s="115"/>
      <c r="U107" s="115"/>
      <c r="V107" s="115"/>
      <c r="W107" s="116"/>
      <c r="X107" s="95"/>
    </row>
    <row r="108" spans="1:24" s="31" customFormat="1" ht="38.25">
      <c r="A108" s="36"/>
      <c r="B108" s="93" t="s">
        <v>1142</v>
      </c>
      <c r="C108" s="117">
        <f>('6. Future Applications - Sens.'!I44)*0.5*'1. IA Scenario'!$E$29</f>
        <v>0</v>
      </c>
      <c r="D108" s="117">
        <f>('6. Future Applications - Sens.'!J44)*0.5*'1. IA Scenario'!$E$29</f>
        <v>0</v>
      </c>
      <c r="E108" s="117">
        <f>('6. Future Applications - Sens.'!K44)*0.5*'1. IA Scenario'!$E$29</f>
        <v>0</v>
      </c>
      <c r="F108" s="117">
        <f>('6. Future Applications - Sens.'!L44)*0.5*'1. IA Scenario'!$E$29</f>
        <v>0</v>
      </c>
      <c r="G108" s="117">
        <f>('6. Future Applications - Sens.'!M44)*0.5*'1. IA Scenario'!$E$29</f>
        <v>0</v>
      </c>
      <c r="H108" s="117">
        <f>('6. Future Applications - Sens.'!N44)*0.5*'1. IA Scenario'!$E$29</f>
        <v>0</v>
      </c>
      <c r="I108" s="117">
        <f>('6. Future Applications - Sens.'!O44)*0.5*'1. IA Scenario'!$E$29</f>
        <v>0</v>
      </c>
      <c r="J108" s="117">
        <f>('6. Future Applications - Sens.'!P44)*0.5*'1. IA Scenario'!$E$29</f>
        <v>0</v>
      </c>
      <c r="K108" s="117">
        <f>('6. Future Applications - Sens.'!Q44)*0.5*'1. IA Scenario'!$E$29</f>
        <v>0</v>
      </c>
      <c r="L108" s="117">
        <f>('6. Future Applications - Sens.'!R44)*0.5*'1. IA Scenario'!$E$29</f>
        <v>0.16200000000000001</v>
      </c>
      <c r="M108" s="117">
        <f>('6. Future Applications - Sens.'!S44)*0.5*'1. IA Scenario'!$E$29</f>
        <v>0</v>
      </c>
      <c r="N108" s="117">
        <f>('6. Future Applications - Sens.'!T44)*0.5*'1. IA Scenario'!$E$29</f>
        <v>0</v>
      </c>
      <c r="O108" s="117">
        <f>('6. Future Applications - Sens.'!U44)*0.5*'1. IA Scenario'!$E$29</f>
        <v>0</v>
      </c>
      <c r="P108" s="117">
        <f>('6. Future Applications - Sens.'!V44)*0.5*'1. IA Scenario'!$E$29</f>
        <v>0</v>
      </c>
      <c r="Q108" s="117">
        <f>('6. Future Applications - Sens.'!W44)*0.5*'1. IA Scenario'!$E$29</f>
        <v>0</v>
      </c>
      <c r="R108" s="117">
        <f>('6. Future Applications - Sens.'!X44)*0.5*'1. IA Scenario'!$E$29</f>
        <v>0</v>
      </c>
      <c r="S108" s="117">
        <f>('6. Future Applications - Sens.'!Y44)*0.5*'1. IA Scenario'!$E$29</f>
        <v>0</v>
      </c>
      <c r="T108" s="117">
        <f>('6. Future Applications - Sens.'!Z44)*0.5*'1. IA Scenario'!$E$29</f>
        <v>0</v>
      </c>
      <c r="U108" s="117">
        <f>('6. Future Applications - Sens.'!AA44)*0.5*'1. IA Scenario'!$E$29</f>
        <v>0</v>
      </c>
      <c r="V108" s="117">
        <f>('6. Future Applications - Sens.'!AB44)*0.5*'1. IA Scenario'!$E$29</f>
        <v>0</v>
      </c>
      <c r="W108" s="118">
        <f t="shared" ref="W108:W110" si="34">SUM(C108:V108)</f>
        <v>0.16200000000000001</v>
      </c>
      <c r="X108" s="117">
        <f t="shared" ref="X108:X113" si="35">W108/20</f>
        <v>8.0999999999999996E-3</v>
      </c>
    </row>
    <row r="109" spans="1:24" s="31" customFormat="1" ht="38.25">
      <c r="B109" s="93" t="s">
        <v>1143</v>
      </c>
      <c r="C109" s="117">
        <f>('6. Future Applications - Sens.'!I44)*0.5*'1. IA Scenario'!$E$30</f>
        <v>0</v>
      </c>
      <c r="D109" s="117">
        <f>('6. Future Applications - Sens.'!J44)*0.5*'1. IA Scenario'!$E$30</f>
        <v>0</v>
      </c>
      <c r="E109" s="117">
        <f>('6. Future Applications - Sens.'!K44)*0.5*'1. IA Scenario'!$E$30</f>
        <v>0</v>
      </c>
      <c r="F109" s="117">
        <f>('6. Future Applications - Sens.'!L44)*0.5*'1. IA Scenario'!$E$30</f>
        <v>0</v>
      </c>
      <c r="G109" s="117">
        <f>('6. Future Applications - Sens.'!M44)*0.5*'1. IA Scenario'!$E$30</f>
        <v>0</v>
      </c>
      <c r="H109" s="117">
        <f>('6. Future Applications - Sens.'!N44)*0.5*'1. IA Scenario'!$E$30</f>
        <v>0</v>
      </c>
      <c r="I109" s="117">
        <f>('6. Future Applications - Sens.'!O44)*0.5*'1. IA Scenario'!$E$30</f>
        <v>0</v>
      </c>
      <c r="J109" s="117">
        <f>('6. Future Applications - Sens.'!P44)*0.5*'1. IA Scenario'!$E$30</f>
        <v>0</v>
      </c>
      <c r="K109" s="117">
        <f>('6. Future Applications - Sens.'!Q44)*0.5*'1. IA Scenario'!$E$30</f>
        <v>0</v>
      </c>
      <c r="L109" s="117">
        <f>('6. Future Applications - Sens.'!R44)*0.5*'1. IA Scenario'!$E$30</f>
        <v>0.64800000000000002</v>
      </c>
      <c r="M109" s="117">
        <f>('6. Future Applications - Sens.'!S44)*0.5*'1. IA Scenario'!$E$30</f>
        <v>0</v>
      </c>
      <c r="N109" s="117">
        <f>('6. Future Applications - Sens.'!T44)*0.5*'1. IA Scenario'!$E$30</f>
        <v>0</v>
      </c>
      <c r="O109" s="117">
        <f>('6. Future Applications - Sens.'!U44)*0.5*'1. IA Scenario'!$E$30</f>
        <v>0</v>
      </c>
      <c r="P109" s="117">
        <f>('6. Future Applications - Sens.'!V44)*0.5*'1. IA Scenario'!$E$30</f>
        <v>0</v>
      </c>
      <c r="Q109" s="117">
        <f>('6. Future Applications - Sens.'!W44)*0.5*'1. IA Scenario'!$E$30</f>
        <v>0</v>
      </c>
      <c r="R109" s="117">
        <f>('6. Future Applications - Sens.'!X44)*0.5*'1. IA Scenario'!$E$30</f>
        <v>0</v>
      </c>
      <c r="S109" s="117">
        <f>('6. Future Applications - Sens.'!Y44)*0.5*'1. IA Scenario'!$E$30</f>
        <v>0</v>
      </c>
      <c r="T109" s="117">
        <f>('6. Future Applications - Sens.'!Z44)*0.5*'1. IA Scenario'!$E$30</f>
        <v>0</v>
      </c>
      <c r="U109" s="117">
        <f>('6. Future Applications - Sens.'!AA44)*0.5*'1. IA Scenario'!$E$30</f>
        <v>0</v>
      </c>
      <c r="V109" s="117">
        <f>('6. Future Applications - Sens.'!AB44)*0.5*'1. IA Scenario'!$E$30</f>
        <v>0</v>
      </c>
      <c r="W109" s="118">
        <f t="shared" si="34"/>
        <v>0.64800000000000002</v>
      </c>
      <c r="X109" s="117">
        <f t="shared" si="35"/>
        <v>3.2399999999999998E-2</v>
      </c>
    </row>
    <row r="110" spans="1:24" s="31" customFormat="1" ht="38.25">
      <c r="B110" s="93" t="s">
        <v>1144</v>
      </c>
      <c r="C110" s="117">
        <f>'6. Future Applications - Sens.'!I58*'1. IA Scenario'!$E$31</f>
        <v>0</v>
      </c>
      <c r="D110" s="117">
        <f>'6. Future Applications - Sens.'!J58*'1. IA Scenario'!$E$31</f>
        <v>0</v>
      </c>
      <c r="E110" s="117">
        <f>'6. Future Applications - Sens.'!K58*'1. IA Scenario'!$E$31</f>
        <v>0</v>
      </c>
      <c r="F110" s="117">
        <f>'6. Future Applications - Sens.'!L58*'1. IA Scenario'!$E$31</f>
        <v>0</v>
      </c>
      <c r="G110" s="117">
        <f>'6. Future Applications - Sens.'!M58*'1. IA Scenario'!$E$31</f>
        <v>0</v>
      </c>
      <c r="H110" s="117">
        <f>'6. Future Applications - Sens.'!N58*'1. IA Scenario'!$E$31</f>
        <v>0</v>
      </c>
      <c r="I110" s="117">
        <f>'6. Future Applications - Sens.'!O58*'1. IA Scenario'!$E$31</f>
        <v>0</v>
      </c>
      <c r="J110" s="117">
        <f>'6. Future Applications - Sens.'!P58*'1. IA Scenario'!$E$31</f>
        <v>0</v>
      </c>
      <c r="K110" s="117">
        <f>'6. Future Applications - Sens.'!Q58*'1. IA Scenario'!$E$31</f>
        <v>0</v>
      </c>
      <c r="L110" s="117">
        <f>'6. Future Applications - Sens.'!R58*'1. IA Scenario'!$E$31</f>
        <v>1.2849999999999999</v>
      </c>
      <c r="M110" s="117">
        <f>'6. Future Applications - Sens.'!S58*'1. IA Scenario'!$E$31</f>
        <v>0</v>
      </c>
      <c r="N110" s="117">
        <f>'6. Future Applications - Sens.'!T58*'1. IA Scenario'!$E$31</f>
        <v>0</v>
      </c>
      <c r="O110" s="117">
        <f>'6. Future Applications - Sens.'!U58*'1. IA Scenario'!$E$31</f>
        <v>0</v>
      </c>
      <c r="P110" s="117">
        <f>'6. Future Applications - Sens.'!V58*'1. IA Scenario'!$E$31</f>
        <v>0</v>
      </c>
      <c r="Q110" s="117">
        <f>'6. Future Applications - Sens.'!W58*'1. IA Scenario'!$E$31</f>
        <v>0</v>
      </c>
      <c r="R110" s="117">
        <f>'6. Future Applications - Sens.'!X58*'1. IA Scenario'!$E$31</f>
        <v>0</v>
      </c>
      <c r="S110" s="117">
        <f>'6. Future Applications - Sens.'!Y58*'1. IA Scenario'!$E$31</f>
        <v>0</v>
      </c>
      <c r="T110" s="117">
        <f>'6. Future Applications - Sens.'!Z58*'1. IA Scenario'!$E$31</f>
        <v>0</v>
      </c>
      <c r="U110" s="117">
        <f>'6. Future Applications - Sens.'!AA58*'1. IA Scenario'!$E$31</f>
        <v>0</v>
      </c>
      <c r="V110" s="117">
        <f>'6. Future Applications - Sens.'!AB58*'1. IA Scenario'!$E$31</f>
        <v>0</v>
      </c>
      <c r="W110" s="118">
        <f t="shared" si="34"/>
        <v>1.2849999999999999</v>
      </c>
      <c r="X110" s="117">
        <f t="shared" si="35"/>
        <v>6.4250000000000002E-2</v>
      </c>
    </row>
    <row r="111" spans="1:24" s="31" customFormat="1">
      <c r="B111" s="93"/>
      <c r="C111" s="117"/>
      <c r="D111" s="117"/>
      <c r="E111" s="117"/>
      <c r="F111" s="117"/>
      <c r="G111" s="117"/>
      <c r="H111" s="117"/>
      <c r="I111" s="117"/>
      <c r="J111" s="117"/>
      <c r="K111" s="117"/>
      <c r="L111" s="117"/>
      <c r="M111" s="117"/>
      <c r="N111" s="117"/>
      <c r="O111" s="117"/>
      <c r="P111" s="117"/>
      <c r="Q111" s="117"/>
      <c r="R111" s="117"/>
      <c r="S111" s="117"/>
      <c r="T111" s="117"/>
      <c r="U111" s="117"/>
      <c r="V111" s="117"/>
      <c r="W111" s="118"/>
      <c r="X111" s="119"/>
    </row>
    <row r="112" spans="1:24" s="31" customFormat="1" ht="38.25">
      <c r="A112" s="83"/>
      <c r="B112" s="93" t="s">
        <v>794</v>
      </c>
      <c r="C112" s="117">
        <f>'3. Future Applications'!K500*'1. IA Scenario'!$E$21</f>
        <v>0</v>
      </c>
      <c r="D112" s="117">
        <f>'3. Future Applications'!L500*'1. IA Scenario'!$E$21</f>
        <v>0</v>
      </c>
      <c r="E112" s="117">
        <f>'3. Future Applications'!M500*'1. IA Scenario'!$E$21</f>
        <v>0</v>
      </c>
      <c r="F112" s="117">
        <f>'3. Future Applications'!N500*'1. IA Scenario'!$E$21</f>
        <v>0</v>
      </c>
      <c r="G112" s="117">
        <f>'3. Future Applications'!O500*'1. IA Scenario'!$E$21</f>
        <v>4.3750000000000004E-2</v>
      </c>
      <c r="H112" s="117">
        <f>'3. Future Applications'!P500*'1. IA Scenario'!$E$21</f>
        <v>0</v>
      </c>
      <c r="I112" s="117">
        <f>'3. Future Applications'!Q500*'1. IA Scenario'!$E$21</f>
        <v>0</v>
      </c>
      <c r="J112" s="117">
        <f>'3. Future Applications'!R500*'1. IA Scenario'!$E$21</f>
        <v>0</v>
      </c>
      <c r="K112" s="117">
        <f>'3. Future Applications'!S500*'1. IA Scenario'!$E$21</f>
        <v>0</v>
      </c>
      <c r="L112" s="117">
        <f>'3. Future Applications'!T500*'1. IA Scenario'!$E$21</f>
        <v>4.3750000000000004E-2</v>
      </c>
      <c r="M112" s="117">
        <f>'3. Future Applications'!U500*'1. IA Scenario'!$E$21</f>
        <v>0</v>
      </c>
      <c r="N112" s="117">
        <f>'3. Future Applications'!V500*'1. IA Scenario'!$E$21</f>
        <v>0</v>
      </c>
      <c r="O112" s="117">
        <f>'3. Future Applications'!W500*'1. IA Scenario'!$E$21</f>
        <v>0</v>
      </c>
      <c r="P112" s="117">
        <f>'3. Future Applications'!X500*'1. IA Scenario'!$E$21</f>
        <v>0</v>
      </c>
      <c r="Q112" s="117">
        <f>'3. Future Applications'!Y500*'1. IA Scenario'!$E$21</f>
        <v>4.3750000000000004E-2</v>
      </c>
      <c r="R112" s="117">
        <f>'3. Future Applications'!Z500*'1. IA Scenario'!$E$21</f>
        <v>0</v>
      </c>
      <c r="S112" s="117">
        <f>'3. Future Applications'!AA500*'1. IA Scenario'!$E$21</f>
        <v>0</v>
      </c>
      <c r="T112" s="117">
        <f>'3. Future Applications'!AB500*'1. IA Scenario'!$E$21</f>
        <v>0</v>
      </c>
      <c r="U112" s="117">
        <f>'3. Future Applications'!AC500*'1. IA Scenario'!$E$21</f>
        <v>0</v>
      </c>
      <c r="V112" s="117">
        <f>'3. Future Applications'!AD500*'1. IA Scenario'!$E$21</f>
        <v>4.3750000000000004E-2</v>
      </c>
      <c r="W112" s="118">
        <f t="shared" ref="W112:W113" si="36">SUM(C112:V112)</f>
        <v>0.17500000000000002</v>
      </c>
      <c r="X112" s="117">
        <f t="shared" si="35"/>
        <v>8.7500000000000008E-3</v>
      </c>
    </row>
    <row r="113" spans="1:62" s="96" customFormat="1" ht="25.5">
      <c r="A113" s="95"/>
      <c r="B113" s="93" t="s">
        <v>781</v>
      </c>
      <c r="C113" s="117">
        <f>'3. Future Applications'!K493*'1. IA Scenario'!$E$20</f>
        <v>0</v>
      </c>
      <c r="D113" s="117">
        <f>'3. Future Applications'!L493*'1. IA Scenario'!$E$20</f>
        <v>0</v>
      </c>
      <c r="E113" s="117">
        <f>'3. Future Applications'!M493*'1. IA Scenario'!$E$20</f>
        <v>0</v>
      </c>
      <c r="F113" s="117">
        <f>'3. Future Applications'!N493*'1. IA Scenario'!$E$20</f>
        <v>0.19000000000000003</v>
      </c>
      <c r="G113" s="117">
        <f>'3. Future Applications'!O493*'1. IA Scenario'!$E$20</f>
        <v>0</v>
      </c>
      <c r="H113" s="117">
        <f>'3. Future Applications'!P493*'1. IA Scenario'!$E$20</f>
        <v>0</v>
      </c>
      <c r="I113" s="117">
        <f>'3. Future Applications'!Q493*'1. IA Scenario'!$E$20</f>
        <v>0</v>
      </c>
      <c r="J113" s="117">
        <f>'3. Future Applications'!R493*'1. IA Scenario'!$E$20</f>
        <v>0.19000000000000003</v>
      </c>
      <c r="K113" s="117">
        <f>'3. Future Applications'!S493*'1. IA Scenario'!$E$20</f>
        <v>0</v>
      </c>
      <c r="L113" s="117">
        <f>'3. Future Applications'!T493*'1. IA Scenario'!$E$20</f>
        <v>0</v>
      </c>
      <c r="M113" s="117">
        <f>'3. Future Applications'!U493*'1. IA Scenario'!$E$20</f>
        <v>0</v>
      </c>
      <c r="N113" s="117">
        <f>'3. Future Applications'!V493*'1. IA Scenario'!$E$20</f>
        <v>0.19000000000000003</v>
      </c>
      <c r="O113" s="117">
        <f>'3. Future Applications'!W493*'1. IA Scenario'!$E$20</f>
        <v>0</v>
      </c>
      <c r="P113" s="117">
        <f>'3. Future Applications'!X493*'1. IA Scenario'!$E$20</f>
        <v>0</v>
      </c>
      <c r="Q113" s="117">
        <f>'3. Future Applications'!Y493*'1. IA Scenario'!$E$20</f>
        <v>0</v>
      </c>
      <c r="R113" s="117">
        <f>'3. Future Applications'!Z493*'1. IA Scenario'!$E$20</f>
        <v>0.19000000000000003</v>
      </c>
      <c r="S113" s="117">
        <f>'3. Future Applications'!AA493*'1. IA Scenario'!$E$20</f>
        <v>0</v>
      </c>
      <c r="T113" s="117">
        <f>'3. Future Applications'!AB493*'1. IA Scenario'!$E$20</f>
        <v>0</v>
      </c>
      <c r="U113" s="117">
        <f>'3. Future Applications'!AC493*'1. IA Scenario'!$E$20</f>
        <v>0</v>
      </c>
      <c r="V113" s="117">
        <f>'3. Future Applications'!AD493*'1. IA Scenario'!$E$20</f>
        <v>0</v>
      </c>
      <c r="W113" s="118">
        <f t="shared" si="36"/>
        <v>0.76000000000000012</v>
      </c>
      <c r="X113" s="117">
        <f t="shared" si="35"/>
        <v>3.8000000000000006E-2</v>
      </c>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row>
    <row r="114" spans="1:62" s="96" customFormat="1">
      <c r="A114" s="95"/>
      <c r="B114" s="93"/>
      <c r="C114" s="117"/>
      <c r="D114" s="117"/>
      <c r="E114" s="117"/>
      <c r="F114" s="117"/>
      <c r="G114" s="117"/>
      <c r="H114" s="117"/>
      <c r="I114" s="117"/>
      <c r="J114" s="117"/>
      <c r="K114" s="117"/>
      <c r="L114" s="117"/>
      <c r="M114" s="117"/>
      <c r="N114" s="117"/>
      <c r="O114" s="117"/>
      <c r="P114" s="117"/>
      <c r="Q114" s="117"/>
      <c r="R114" s="117"/>
      <c r="S114" s="117"/>
      <c r="T114" s="117"/>
      <c r="U114" s="117"/>
      <c r="V114" s="117"/>
      <c r="W114" s="118"/>
      <c r="X114" s="117"/>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row>
    <row r="115" spans="1:62" s="31" customFormat="1">
      <c r="A115" s="83"/>
      <c r="B115" s="92" t="s">
        <v>1090</v>
      </c>
      <c r="C115" s="93"/>
      <c r="D115" s="117"/>
      <c r="E115" s="117"/>
      <c r="F115" s="117"/>
      <c r="G115" s="117"/>
      <c r="H115" s="117"/>
      <c r="I115" s="117"/>
      <c r="J115" s="117"/>
      <c r="K115" s="117"/>
      <c r="L115" s="117"/>
      <c r="M115" s="117"/>
      <c r="N115" s="117"/>
      <c r="O115" s="117"/>
      <c r="P115" s="117"/>
      <c r="Q115" s="117"/>
      <c r="R115" s="117"/>
      <c r="S115" s="117"/>
      <c r="T115" s="117"/>
      <c r="U115" s="117"/>
      <c r="V115" s="117"/>
      <c r="W115" s="118"/>
      <c r="X115" s="117"/>
      <c r="Y115" s="94"/>
    </row>
    <row r="116" spans="1:62" s="31" customFormat="1" ht="38.25">
      <c r="A116" s="83"/>
      <c r="B116" s="93" t="s">
        <v>1141</v>
      </c>
      <c r="C116" s="119">
        <v>0</v>
      </c>
      <c r="D116" s="119">
        <v>0</v>
      </c>
      <c r="E116" s="119">
        <v>0</v>
      </c>
      <c r="F116" s="119">
        <v>0</v>
      </c>
      <c r="G116" s="119">
        <v>0</v>
      </c>
      <c r="H116" s="119">
        <v>0</v>
      </c>
      <c r="I116" s="119">
        <v>0</v>
      </c>
      <c r="J116" s="119">
        <v>0</v>
      </c>
      <c r="K116" s="119">
        <v>0</v>
      </c>
      <c r="L116" s="117">
        <f>'9. 27th Round'!$B$127*'1. IA Scenario'!$E$26</f>
        <v>1.23</v>
      </c>
      <c r="M116" s="119">
        <v>0</v>
      </c>
      <c r="N116" s="119">
        <v>0</v>
      </c>
      <c r="O116" s="119">
        <v>0</v>
      </c>
      <c r="P116" s="119">
        <v>0</v>
      </c>
      <c r="Q116" s="119">
        <v>0</v>
      </c>
      <c r="R116" s="119">
        <v>0</v>
      </c>
      <c r="S116" s="119">
        <v>0</v>
      </c>
      <c r="T116" s="119">
        <v>0</v>
      </c>
      <c r="U116" s="119">
        <v>0</v>
      </c>
      <c r="V116" s="119">
        <v>0</v>
      </c>
      <c r="W116" s="118">
        <f>SUM(C116:V116)</f>
        <v>1.23</v>
      </c>
      <c r="X116" s="117">
        <f>W116/20</f>
        <v>6.1499999999999999E-2</v>
      </c>
    </row>
    <row r="117" spans="1:62" s="31" customFormat="1">
      <c r="A117" s="83"/>
      <c r="B117" s="93"/>
      <c r="C117" s="119"/>
      <c r="D117" s="119"/>
      <c r="E117" s="119"/>
      <c r="F117" s="119"/>
      <c r="G117" s="119"/>
      <c r="H117" s="119"/>
      <c r="I117" s="119"/>
      <c r="J117" s="119"/>
      <c r="K117" s="119"/>
      <c r="L117" s="117"/>
      <c r="M117" s="119"/>
      <c r="N117" s="119"/>
      <c r="O117" s="119"/>
      <c r="P117" s="119"/>
      <c r="Q117" s="119"/>
      <c r="R117" s="119"/>
      <c r="S117" s="119"/>
      <c r="T117" s="119"/>
      <c r="U117" s="119"/>
      <c r="V117" s="119"/>
      <c r="W117" s="118"/>
      <c r="X117" s="117"/>
    </row>
    <row r="118" spans="1:62" s="31" customFormat="1">
      <c r="A118" s="83"/>
      <c r="B118" s="101" t="s">
        <v>799</v>
      </c>
      <c r="C118" s="119"/>
      <c r="D118" s="119"/>
      <c r="E118" s="119"/>
      <c r="F118" s="119"/>
      <c r="G118" s="119"/>
      <c r="H118" s="119"/>
      <c r="I118" s="119"/>
      <c r="J118" s="119"/>
      <c r="K118" s="119"/>
      <c r="L118" s="119"/>
      <c r="M118" s="119"/>
      <c r="N118" s="119"/>
      <c r="O118" s="119"/>
      <c r="P118" s="119"/>
      <c r="Q118" s="119"/>
      <c r="R118" s="119"/>
      <c r="S118" s="119"/>
      <c r="T118" s="119"/>
      <c r="U118" s="119"/>
      <c r="V118" s="119"/>
      <c r="W118" s="120"/>
      <c r="X118" s="119"/>
    </row>
    <row r="119" spans="1:62" s="31" customFormat="1">
      <c r="A119" s="83"/>
      <c r="B119" s="95" t="s">
        <v>800</v>
      </c>
      <c r="C119" s="117">
        <f>SUM(C112:C113,C108:C110,C103:C105, C116)</f>
        <v>0.66500000000000004</v>
      </c>
      <c r="D119" s="117">
        <f t="shared" ref="D119:V119" si="37">SUM(D112:D113,D108:D110,D103:D105, D116)</f>
        <v>0</v>
      </c>
      <c r="E119" s="117">
        <f t="shared" si="37"/>
        <v>0</v>
      </c>
      <c r="F119" s="117">
        <f t="shared" si="37"/>
        <v>0.19000000000000003</v>
      </c>
      <c r="G119" s="117">
        <f t="shared" si="37"/>
        <v>4.3750000000000004E-2</v>
      </c>
      <c r="H119" s="117">
        <f t="shared" si="37"/>
        <v>0</v>
      </c>
      <c r="I119" s="117">
        <f t="shared" si="37"/>
        <v>0</v>
      </c>
      <c r="J119" s="117">
        <f t="shared" si="37"/>
        <v>0.19000000000000003</v>
      </c>
      <c r="K119" s="117">
        <f t="shared" si="37"/>
        <v>0</v>
      </c>
      <c r="L119" s="117">
        <f t="shared" si="37"/>
        <v>3.3687499999999999</v>
      </c>
      <c r="M119" s="117">
        <f t="shared" si="37"/>
        <v>0</v>
      </c>
      <c r="N119" s="117">
        <f t="shared" si="37"/>
        <v>0.19000000000000003</v>
      </c>
      <c r="O119" s="117">
        <f t="shared" si="37"/>
        <v>0</v>
      </c>
      <c r="P119" s="117">
        <f t="shared" si="37"/>
        <v>0</v>
      </c>
      <c r="Q119" s="117">
        <f t="shared" si="37"/>
        <v>4.3750000000000004E-2</v>
      </c>
      <c r="R119" s="117">
        <f t="shared" si="37"/>
        <v>0.19000000000000003</v>
      </c>
      <c r="S119" s="117">
        <f t="shared" si="37"/>
        <v>0</v>
      </c>
      <c r="T119" s="117">
        <f t="shared" si="37"/>
        <v>0</v>
      </c>
      <c r="U119" s="117">
        <f t="shared" si="37"/>
        <v>0</v>
      </c>
      <c r="V119" s="117">
        <f t="shared" si="37"/>
        <v>4.3750000000000004E-2</v>
      </c>
      <c r="W119" s="118">
        <f>SUM(C119:V119)</f>
        <v>4.9250000000000007</v>
      </c>
      <c r="X119" s="119">
        <f>W119/20</f>
        <v>0.24625000000000002</v>
      </c>
    </row>
    <row r="120" spans="1:62" s="31" customFormat="1">
      <c r="A120" s="83"/>
      <c r="B120" s="95" t="s">
        <v>958</v>
      </c>
      <c r="C120" s="117">
        <v>0</v>
      </c>
      <c r="D120" s="117">
        <v>0</v>
      </c>
      <c r="E120" s="117">
        <v>0</v>
      </c>
      <c r="F120" s="117">
        <v>0</v>
      </c>
      <c r="G120" s="117">
        <v>0</v>
      </c>
      <c r="H120" s="117">
        <v>0</v>
      </c>
      <c r="I120" s="117">
        <v>0</v>
      </c>
      <c r="J120" s="117">
        <v>0</v>
      </c>
      <c r="K120" s="117">
        <v>0</v>
      </c>
      <c r="L120" s="117">
        <v>0</v>
      </c>
      <c r="M120" s="117">
        <v>0</v>
      </c>
      <c r="N120" s="117">
        <v>0</v>
      </c>
      <c r="O120" s="117">
        <v>0</v>
      </c>
      <c r="P120" s="117">
        <v>0</v>
      </c>
      <c r="Q120" s="117">
        <v>0</v>
      </c>
      <c r="R120" s="117">
        <v>0</v>
      </c>
      <c r="S120" s="117">
        <v>0</v>
      </c>
      <c r="T120" s="117">
        <v>0</v>
      </c>
      <c r="U120" s="117">
        <v>0</v>
      </c>
      <c r="V120" s="117">
        <v>0</v>
      </c>
      <c r="W120" s="118">
        <f>SUM(C120:V120)</f>
        <v>0</v>
      </c>
      <c r="X120" s="119">
        <f>W120/20</f>
        <v>0</v>
      </c>
    </row>
    <row r="121" spans="1:62" s="36" customFormat="1">
      <c r="A121" s="83"/>
      <c r="B121" s="101" t="s">
        <v>799</v>
      </c>
      <c r="C121" s="124">
        <f t="shared" ref="C121:V121" si="38">SUM(C119:C119)</f>
        <v>0.66500000000000004</v>
      </c>
      <c r="D121" s="124">
        <f t="shared" si="38"/>
        <v>0</v>
      </c>
      <c r="E121" s="124">
        <f t="shared" si="38"/>
        <v>0</v>
      </c>
      <c r="F121" s="124">
        <f t="shared" si="38"/>
        <v>0.19000000000000003</v>
      </c>
      <c r="G121" s="124">
        <f t="shared" si="38"/>
        <v>4.3750000000000004E-2</v>
      </c>
      <c r="H121" s="124">
        <f t="shared" si="38"/>
        <v>0</v>
      </c>
      <c r="I121" s="124">
        <f t="shared" si="38"/>
        <v>0</v>
      </c>
      <c r="J121" s="124">
        <f t="shared" si="38"/>
        <v>0.19000000000000003</v>
      </c>
      <c r="K121" s="124">
        <f t="shared" si="38"/>
        <v>0</v>
      </c>
      <c r="L121" s="124">
        <f t="shared" si="38"/>
        <v>3.3687499999999999</v>
      </c>
      <c r="M121" s="124">
        <f t="shared" si="38"/>
        <v>0</v>
      </c>
      <c r="N121" s="124">
        <f t="shared" si="38"/>
        <v>0.19000000000000003</v>
      </c>
      <c r="O121" s="124">
        <f t="shared" si="38"/>
        <v>0</v>
      </c>
      <c r="P121" s="124">
        <f t="shared" si="38"/>
        <v>0</v>
      </c>
      <c r="Q121" s="124">
        <f t="shared" si="38"/>
        <v>4.3750000000000004E-2</v>
      </c>
      <c r="R121" s="124">
        <f t="shared" si="38"/>
        <v>0.19000000000000003</v>
      </c>
      <c r="S121" s="124">
        <f t="shared" si="38"/>
        <v>0</v>
      </c>
      <c r="T121" s="124">
        <f t="shared" si="38"/>
        <v>0</v>
      </c>
      <c r="U121" s="124">
        <f t="shared" si="38"/>
        <v>0</v>
      </c>
      <c r="V121" s="124">
        <f t="shared" si="38"/>
        <v>4.3750000000000004E-2</v>
      </c>
      <c r="W121" s="126">
        <f>SUM(C121:V121)</f>
        <v>4.9250000000000007</v>
      </c>
      <c r="X121" s="125">
        <f>W121/20</f>
        <v>0.24625000000000002</v>
      </c>
    </row>
    <row r="122" spans="1:62" s="31" customFormat="1">
      <c r="A122" s="83"/>
      <c r="B122" s="95" t="s">
        <v>795</v>
      </c>
      <c r="C122" s="119">
        <v>0.96618357487922713</v>
      </c>
      <c r="D122" s="119">
        <v>0.93351070036640305</v>
      </c>
      <c r="E122" s="119">
        <v>0.90194270566802237</v>
      </c>
      <c r="F122" s="119">
        <v>0.87144222769857238</v>
      </c>
      <c r="G122" s="119">
        <v>0.84197316685852419</v>
      </c>
      <c r="H122" s="119">
        <v>0.81350064430775282</v>
      </c>
      <c r="I122" s="119">
        <v>0.78599096068381913</v>
      </c>
      <c r="J122" s="119">
        <v>0.75941155621625056</v>
      </c>
      <c r="K122" s="119">
        <v>0.73373097218961414</v>
      </c>
      <c r="L122" s="119">
        <v>0.70891881370977217</v>
      </c>
      <c r="M122" s="119">
        <v>0.68494571372924851</v>
      </c>
      <c r="N122" s="119">
        <v>0.66178329828912896</v>
      </c>
      <c r="O122" s="119">
        <v>0.63940415293635666</v>
      </c>
      <c r="P122" s="119">
        <v>0.61778179027667302</v>
      </c>
      <c r="Q122" s="119">
        <v>0.59689061862480497</v>
      </c>
      <c r="R122" s="119">
        <v>0.57670591171478747</v>
      </c>
      <c r="S122" s="119">
        <v>0.55720377943457733</v>
      </c>
      <c r="T122" s="119">
        <v>0.53836113955031628</v>
      </c>
      <c r="U122" s="119">
        <v>0.52015569038677911</v>
      </c>
      <c r="V122" s="119">
        <v>0.50256588443167061</v>
      </c>
      <c r="W122" s="118"/>
      <c r="X122" s="119"/>
    </row>
    <row r="123" spans="1:62" s="31" customFormat="1">
      <c r="A123" s="149"/>
      <c r="B123" s="95" t="s">
        <v>1151</v>
      </c>
      <c r="C123" s="119">
        <f>SUM(C103:C112,C116)*C122</f>
        <v>0.64251207729468607</v>
      </c>
      <c r="D123" s="119">
        <f t="shared" ref="D123:V123" si="39">SUM(D103:D112,D116)*D122</f>
        <v>0</v>
      </c>
      <c r="E123" s="119">
        <f t="shared" si="39"/>
        <v>0</v>
      </c>
      <c r="F123" s="119">
        <f t="shared" si="39"/>
        <v>0</v>
      </c>
      <c r="G123" s="119">
        <f t="shared" si="39"/>
        <v>3.6836326050060438E-2</v>
      </c>
      <c r="H123" s="119">
        <f t="shared" si="39"/>
        <v>0</v>
      </c>
      <c r="I123" s="119">
        <f t="shared" si="39"/>
        <v>0</v>
      </c>
      <c r="J123" s="119">
        <f t="shared" si="39"/>
        <v>0</v>
      </c>
      <c r="K123" s="119">
        <f t="shared" si="39"/>
        <v>0</v>
      </c>
      <c r="L123" s="119">
        <f t="shared" si="39"/>
        <v>2.3881702536847951</v>
      </c>
      <c r="M123" s="119">
        <f t="shared" si="39"/>
        <v>0</v>
      </c>
      <c r="N123" s="119">
        <f t="shared" si="39"/>
        <v>0</v>
      </c>
      <c r="O123" s="119">
        <f t="shared" si="39"/>
        <v>0</v>
      </c>
      <c r="P123" s="119">
        <f t="shared" si="39"/>
        <v>0</v>
      </c>
      <c r="Q123" s="119">
        <f t="shared" si="39"/>
        <v>2.611396456483522E-2</v>
      </c>
      <c r="R123" s="119">
        <f t="shared" si="39"/>
        <v>0</v>
      </c>
      <c r="S123" s="119">
        <f t="shared" si="39"/>
        <v>0</v>
      </c>
      <c r="T123" s="119">
        <f t="shared" si="39"/>
        <v>0</v>
      </c>
      <c r="U123" s="119">
        <f t="shared" si="39"/>
        <v>0</v>
      </c>
      <c r="V123" s="119">
        <f t="shared" si="39"/>
        <v>2.1987257443885591E-2</v>
      </c>
      <c r="W123" s="118">
        <f>SUM(C123:V123)</f>
        <v>3.1156198790382623</v>
      </c>
      <c r="X123" s="119">
        <f>W123/20</f>
        <v>0.15578099395191311</v>
      </c>
    </row>
    <row r="124" spans="1:62" s="31" customFormat="1">
      <c r="A124" s="149"/>
      <c r="B124" s="95" t="s">
        <v>1152</v>
      </c>
      <c r="C124" s="119">
        <f>C113*C122</f>
        <v>0</v>
      </c>
      <c r="D124" s="119">
        <f t="shared" ref="D124:V124" si="40">D113*D122</f>
        <v>0</v>
      </c>
      <c r="E124" s="119">
        <f t="shared" si="40"/>
        <v>0</v>
      </c>
      <c r="F124" s="119">
        <f t="shared" si="40"/>
        <v>0.16557402326272877</v>
      </c>
      <c r="G124" s="119">
        <f t="shared" si="40"/>
        <v>0</v>
      </c>
      <c r="H124" s="119">
        <f t="shared" si="40"/>
        <v>0</v>
      </c>
      <c r="I124" s="119">
        <f t="shared" si="40"/>
        <v>0</v>
      </c>
      <c r="J124" s="119">
        <f t="shared" si="40"/>
        <v>0.14428819568108764</v>
      </c>
      <c r="K124" s="119">
        <f t="shared" si="40"/>
        <v>0</v>
      </c>
      <c r="L124" s="119">
        <f t="shared" si="40"/>
        <v>0</v>
      </c>
      <c r="M124" s="119">
        <f t="shared" si="40"/>
        <v>0</v>
      </c>
      <c r="N124" s="119">
        <f t="shared" si="40"/>
        <v>0.12573882667493452</v>
      </c>
      <c r="O124" s="119">
        <f t="shared" si="40"/>
        <v>0</v>
      </c>
      <c r="P124" s="119">
        <f t="shared" si="40"/>
        <v>0</v>
      </c>
      <c r="Q124" s="119">
        <f t="shared" si="40"/>
        <v>0</v>
      </c>
      <c r="R124" s="119">
        <f t="shared" si="40"/>
        <v>0.10957412322580963</v>
      </c>
      <c r="S124" s="119">
        <f t="shared" si="40"/>
        <v>0</v>
      </c>
      <c r="T124" s="119">
        <f t="shared" si="40"/>
        <v>0</v>
      </c>
      <c r="U124" s="119">
        <f t="shared" si="40"/>
        <v>0</v>
      </c>
      <c r="V124" s="119">
        <f t="shared" si="40"/>
        <v>0</v>
      </c>
      <c r="W124" s="118">
        <f>SUM(C124:V124)</f>
        <v>0.54517516884456052</v>
      </c>
      <c r="X124" s="119">
        <f>W124/20</f>
        <v>2.7258758442228026E-2</v>
      </c>
    </row>
    <row r="125" spans="1:62" s="31" customFormat="1">
      <c r="A125" s="83"/>
      <c r="B125" s="101" t="s">
        <v>1150</v>
      </c>
      <c r="C125" s="124">
        <f>C121*C122</f>
        <v>0.64251207729468607</v>
      </c>
      <c r="D125" s="124">
        <f t="shared" ref="D125:V125" si="41">D121*D122</f>
        <v>0</v>
      </c>
      <c r="E125" s="124">
        <f t="shared" si="41"/>
        <v>0</v>
      </c>
      <c r="F125" s="124">
        <f t="shared" si="41"/>
        <v>0.16557402326272877</v>
      </c>
      <c r="G125" s="124">
        <f t="shared" si="41"/>
        <v>3.6836326050060438E-2</v>
      </c>
      <c r="H125" s="124">
        <f t="shared" si="41"/>
        <v>0</v>
      </c>
      <c r="I125" s="124">
        <f t="shared" si="41"/>
        <v>0</v>
      </c>
      <c r="J125" s="124">
        <f t="shared" si="41"/>
        <v>0.14428819568108764</v>
      </c>
      <c r="K125" s="124">
        <f t="shared" si="41"/>
        <v>0</v>
      </c>
      <c r="L125" s="124">
        <f t="shared" si="41"/>
        <v>2.3881702536847951</v>
      </c>
      <c r="M125" s="124">
        <f t="shared" si="41"/>
        <v>0</v>
      </c>
      <c r="N125" s="124">
        <f t="shared" si="41"/>
        <v>0.12573882667493452</v>
      </c>
      <c r="O125" s="124">
        <f t="shared" si="41"/>
        <v>0</v>
      </c>
      <c r="P125" s="124">
        <f t="shared" si="41"/>
        <v>0</v>
      </c>
      <c r="Q125" s="124">
        <f t="shared" si="41"/>
        <v>2.611396456483522E-2</v>
      </c>
      <c r="R125" s="124">
        <f t="shared" si="41"/>
        <v>0.10957412322580963</v>
      </c>
      <c r="S125" s="124">
        <f t="shared" si="41"/>
        <v>0</v>
      </c>
      <c r="T125" s="124">
        <f t="shared" si="41"/>
        <v>0</v>
      </c>
      <c r="U125" s="124">
        <f t="shared" si="41"/>
        <v>0</v>
      </c>
      <c r="V125" s="124">
        <f t="shared" si="41"/>
        <v>2.1987257443885591E-2</v>
      </c>
      <c r="W125" s="126">
        <f>SUM(C125:V125)</f>
        <v>3.6607950478828228</v>
      </c>
      <c r="X125" s="125"/>
    </row>
    <row r="126" spans="1:62" s="31" customFormat="1" ht="13.5" thickBot="1">
      <c r="A126" s="86"/>
      <c r="B126" s="97"/>
      <c r="C126" s="99"/>
      <c r="D126" s="99"/>
      <c r="E126" s="99"/>
      <c r="F126" s="99"/>
      <c r="G126" s="99"/>
      <c r="H126" s="99"/>
      <c r="I126" s="99"/>
      <c r="J126" s="99"/>
      <c r="K126" s="99"/>
      <c r="L126" s="99"/>
      <c r="M126" s="99"/>
      <c r="N126" s="99"/>
      <c r="O126" s="99"/>
      <c r="P126" s="99"/>
      <c r="Q126" s="99"/>
      <c r="R126" s="99"/>
      <c r="S126" s="99"/>
      <c r="T126" s="99"/>
      <c r="U126" s="99"/>
      <c r="V126" s="99"/>
      <c r="W126" s="147"/>
      <c r="X126" s="100"/>
    </row>
    <row r="127" spans="1:62" s="31" customFormat="1">
      <c r="A127" s="83"/>
      <c r="B127" s="101"/>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3"/>
    </row>
    <row r="128" spans="1:62" s="31" customFormat="1">
      <c r="A128" s="83"/>
      <c r="B128" s="101"/>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3"/>
    </row>
    <row r="129" spans="1:24" s="31" customFormat="1">
      <c r="A129" s="83"/>
      <c r="B129" s="101"/>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3"/>
    </row>
    <row r="130" spans="1:24" s="31" customFormat="1">
      <c r="A130" s="83"/>
      <c r="B130" s="101"/>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3"/>
    </row>
    <row r="131" spans="1:24" s="31" customFormat="1">
      <c r="A131" s="83"/>
      <c r="B131" s="101"/>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3"/>
    </row>
    <row r="132" spans="1:24" s="31" customFormat="1">
      <c r="A132" s="83"/>
      <c r="B132" s="101"/>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3"/>
    </row>
    <row r="133" spans="1:24" s="31" customFormat="1">
      <c r="A133" s="83"/>
      <c r="B133" s="101"/>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3"/>
    </row>
  </sheetData>
  <sheetProtection password="8725" sheet="1" objects="1" scenarios="1"/>
  <mergeCells count="5">
    <mergeCell ref="A6:X6"/>
    <mergeCell ref="A7:A8"/>
    <mergeCell ref="W7:W8"/>
    <mergeCell ref="X7:X8"/>
    <mergeCell ref="A2:Y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Contents</vt:lpstr>
      <vt:lpstr>1. IA Scenario</vt:lpstr>
      <vt:lpstr>2. Decommissions</vt:lpstr>
      <vt:lpstr>3. Future Applications</vt:lpstr>
      <vt:lpstr>4. 26th Round Awards</vt:lpstr>
      <vt:lpstr>5. Best estimate</vt:lpstr>
      <vt:lpstr>6. Future Applications - Sens.</vt:lpstr>
      <vt:lpstr>7. High estimate</vt:lpstr>
      <vt:lpstr>8. Low estimate</vt:lpstr>
      <vt:lpstr>9. 27th Round</vt:lpstr>
      <vt:lpstr>10. Industry Assumptions</vt:lpstr>
      <vt:lpstr>11. Industry Assessment</vt:lpstr>
      <vt:lpstr>Sheet1</vt:lpstr>
      <vt:lpstr>Sheet2</vt:lpstr>
      <vt:lpstr>'5. Best estimate'!Print_Area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Moore</dc:creator>
  <cp:lastModifiedBy>M291374</cp:lastModifiedBy>
  <cp:lastPrinted>2011-10-25T15:25:20Z</cp:lastPrinted>
  <dcterms:created xsi:type="dcterms:W3CDTF">2011-08-25T09:39:00Z</dcterms:created>
  <dcterms:modified xsi:type="dcterms:W3CDTF">2012-07-19T08:17:27Z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-835962237</vt:i4>
  </property>
  <property fmtid="{D5CDD505-2E9C-101B-9397-08002B2CF9AE}" pid="3" name="_NewReviewCycle">
    <vt:lpwstr/>
  </property>
  <property fmtid="{D5CDD505-2E9C-101B-9397-08002B2CF9AE}" pid="4" name="_EmailSubject">
    <vt:lpwstr/>
  </property>
  <property fmtid="{D5CDD505-2E9C-101B-9397-08002B2CF9AE}" pid="5" name="_AuthorEmail">
    <vt:lpwstr>Carolyn.Worfolk@naturalengland.org.uk</vt:lpwstr>
  </property>
  <property fmtid="{D5CDD505-2E9C-101B-9397-08002B2CF9AE}" pid="6" name="_AuthorEmailDisplayName">
    <vt:lpwstr>Worfolk, Carolyn (NE)</vt:lpwstr>
  </property>
  <property fmtid="{D5CDD505-2E9C-101B-9397-08002B2CF9AE}" pid="7" name="_ReviewingToolsShownOnce">
    <vt:lpwstr/>
  </property>
</Properties>
</file>